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fileSharing readOnlyRecommended="1"/>
  <workbookPr backupFile="1"/>
  <mc:AlternateContent xmlns:mc="http://schemas.openxmlformats.org/markup-compatibility/2006">
    <mc:Choice Requires="x15">
      <x15ac:absPath xmlns:x15ac="http://schemas.microsoft.com/office/spreadsheetml/2010/11/ac" url="https://czszif-my.sharepoint.com/personal/szif03992_szif_cz/Documents/Dokumenty/ND/"/>
    </mc:Choice>
  </mc:AlternateContent>
  <xr:revisionPtr revIDLastSave="6" documentId="11_E6F333B465F65B00CB09CDEA367A4E37CC8F2D69" xr6:coauthVersionLast="47" xr6:coauthVersionMax="47" xr10:uidLastSave="{AAFFED02-3B7D-40F2-8E29-F7C733C53CFC}"/>
  <bookViews>
    <workbookView xWindow="33270" yWindow="225" windowWidth="21600" windowHeight="15285" xr2:uid="{00000000-000D-0000-FFFF-FFFF00000000}"/>
  </bookViews>
  <sheets>
    <sheet name="termíny 2023" sheetId="2" r:id="rId1"/>
    <sheet name="DP názvy" sheetId="1" r:id="rId2"/>
  </sheets>
  <definedNames>
    <definedName name="_xlnm._FilterDatabase" localSheetId="1" hidden="1">'DP názvy'!$A$6:$A$64</definedName>
    <definedName name="_xlnm._FilterDatabase" localSheetId="0" hidden="1">'termíny 2023'!$B$8:$L$244</definedName>
    <definedName name="AktRok">'termíny 2023'!$G$6</definedName>
    <definedName name="DPnazvy">'DP názvy'!$A$7:$C$64</definedName>
    <definedName name="_xlnm.Print_Titles" localSheetId="0">'termíny 2023'!$6:$8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4" i="2" l="1"/>
  <c r="B15" i="2"/>
  <c r="B16" i="2"/>
  <c r="B17" i="2"/>
  <c r="B32" i="2"/>
  <c r="B33" i="2"/>
  <c r="B34" i="2"/>
  <c r="B35" i="2"/>
  <c r="B53" i="2"/>
  <c r="B54" i="2"/>
  <c r="B55" i="2"/>
  <c r="B56" i="2"/>
  <c r="B73" i="2"/>
  <c r="B74" i="2"/>
  <c r="B75" i="2"/>
  <c r="B76" i="2"/>
  <c r="B91" i="2"/>
  <c r="B92" i="2"/>
  <c r="B93" i="2"/>
  <c r="B94" i="2"/>
  <c r="B105" i="2"/>
  <c r="B106" i="2"/>
  <c r="B107" i="2"/>
  <c r="B108" i="2"/>
  <c r="B117" i="2"/>
  <c r="B118" i="2"/>
  <c r="B119" i="2"/>
  <c r="B120" i="2"/>
  <c r="B121" i="2"/>
  <c r="B122" i="2"/>
  <c r="B135" i="2"/>
  <c r="B136" i="2"/>
  <c r="B137" i="2"/>
  <c r="B138" i="2"/>
  <c r="B151" i="2"/>
  <c r="B152" i="2"/>
  <c r="B153" i="2"/>
  <c r="B154" i="2"/>
  <c r="B174" i="2"/>
  <c r="B175" i="2"/>
  <c r="B176" i="2"/>
  <c r="B177" i="2"/>
  <c r="B194" i="2"/>
  <c r="B195" i="2"/>
  <c r="B196" i="2"/>
  <c r="B197" i="2"/>
  <c r="B209" i="2"/>
  <c r="B210" i="2"/>
  <c r="B211" i="2"/>
  <c r="B212" i="2"/>
  <c r="B224" i="2"/>
  <c r="B225" i="2"/>
  <c r="B226" i="2"/>
  <c r="B227" i="2"/>
  <c r="E120" i="2"/>
  <c r="E121" i="2"/>
  <c r="E122" i="2"/>
  <c r="E135" i="2"/>
  <c r="E136" i="2"/>
  <c r="E137" i="2"/>
  <c r="E138" i="2"/>
  <c r="E139" i="2"/>
  <c r="E140" i="2"/>
  <c r="E147" i="2"/>
  <c r="H120" i="2"/>
  <c r="H121" i="2"/>
  <c r="H122" i="2"/>
  <c r="H135" i="2"/>
  <c r="H136" i="2"/>
  <c r="H137" i="2"/>
  <c r="H138" i="2"/>
  <c r="H139" i="2"/>
  <c r="H140" i="2"/>
  <c r="H147" i="2"/>
  <c r="K119" i="2"/>
  <c r="K120" i="2"/>
  <c r="K121" i="2"/>
  <c r="K122" i="2"/>
  <c r="K135" i="2"/>
  <c r="K136" i="2"/>
  <c r="K137" i="2"/>
  <c r="K138" i="2"/>
  <c r="K139" i="2"/>
  <c r="K140" i="2"/>
  <c r="K147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9" i="2"/>
  <c r="E30" i="2"/>
  <c r="E31" i="2"/>
  <c r="E32" i="2"/>
  <c r="E33" i="2"/>
  <c r="E34" i="2"/>
  <c r="E35" i="2"/>
  <c r="E36" i="2"/>
  <c r="E37" i="2"/>
  <c r="E38" i="2"/>
  <c r="E39" i="2"/>
  <c r="E50" i="2"/>
  <c r="E51" i="2"/>
  <c r="E52" i="2"/>
  <c r="E53" i="2"/>
  <c r="E54" i="2"/>
  <c r="E55" i="2"/>
  <c r="E56" i="2"/>
  <c r="E57" i="2"/>
  <c r="E58" i="2"/>
  <c r="E59" i="2"/>
  <c r="E60" i="2"/>
  <c r="E72" i="2"/>
  <c r="E73" i="2"/>
  <c r="E74" i="2"/>
  <c r="E75" i="2"/>
  <c r="E76" i="2"/>
  <c r="E77" i="2"/>
  <c r="E78" i="2"/>
  <c r="E79" i="2"/>
  <c r="E90" i="2"/>
  <c r="E91" i="2"/>
  <c r="E92" i="2"/>
  <c r="E93" i="2"/>
  <c r="E94" i="2"/>
  <c r="E95" i="2"/>
  <c r="E96" i="2"/>
  <c r="E103" i="2"/>
  <c r="E104" i="2"/>
  <c r="E105" i="2"/>
  <c r="E106" i="2"/>
  <c r="E107" i="2"/>
  <c r="E108" i="2"/>
  <c r="E116" i="2"/>
  <c r="E117" i="2"/>
  <c r="E118" i="2"/>
  <c r="E119" i="2"/>
  <c r="E148" i="2"/>
  <c r="E149" i="2"/>
  <c r="E150" i="2"/>
  <c r="E151" i="2"/>
  <c r="E152" i="2"/>
  <c r="E153" i="2"/>
  <c r="E154" i="2"/>
  <c r="E155" i="2"/>
  <c r="E156" i="2"/>
  <c r="E157" i="2"/>
  <c r="E158" i="2"/>
  <c r="E159" i="2"/>
  <c r="E167" i="2"/>
  <c r="E168" i="2"/>
  <c r="E169" i="2"/>
  <c r="E170" i="2"/>
  <c r="E171" i="2"/>
  <c r="E172" i="2"/>
  <c r="E173" i="2"/>
  <c r="E174" i="2"/>
  <c r="E175" i="2"/>
  <c r="E176" i="2"/>
  <c r="E177" i="2"/>
  <c r="E178" i="2"/>
  <c r="E179" i="2"/>
  <c r="E191" i="2"/>
  <c r="E192" i="2"/>
  <c r="E193" i="2"/>
  <c r="E194" i="2"/>
  <c r="E195" i="2"/>
  <c r="E196" i="2"/>
  <c r="E197" i="2"/>
  <c r="E198" i="2"/>
  <c r="E199" i="2"/>
  <c r="E206" i="2"/>
  <c r="E207" i="2"/>
  <c r="E208" i="2"/>
  <c r="E209" i="2"/>
  <c r="E210" i="2"/>
  <c r="E211" i="2"/>
  <c r="E212" i="2"/>
  <c r="E213" i="2"/>
  <c r="E214" i="2"/>
  <c r="E215" i="2"/>
  <c r="E221" i="2"/>
  <c r="E222" i="2"/>
  <c r="E223" i="2"/>
  <c r="E224" i="2"/>
  <c r="E225" i="2"/>
  <c r="E226" i="2"/>
  <c r="E227" i="2"/>
  <c r="E228" i="2"/>
  <c r="E229" i="2"/>
  <c r="E230" i="2"/>
  <c r="E231" i="2"/>
  <c r="E244" i="2"/>
  <c r="H9" i="2"/>
  <c r="H10" i="2"/>
  <c r="H11" i="2"/>
  <c r="H12" i="2"/>
  <c r="H13" i="2"/>
  <c r="H14" i="2"/>
  <c r="H15" i="2"/>
  <c r="H16" i="2"/>
  <c r="H17" i="2"/>
  <c r="H18" i="2"/>
  <c r="H19" i="2"/>
  <c r="H20" i="2"/>
  <c r="H21" i="2"/>
  <c r="H29" i="2"/>
  <c r="H30" i="2"/>
  <c r="H31" i="2"/>
  <c r="H32" i="2"/>
  <c r="H33" i="2"/>
  <c r="H34" i="2"/>
  <c r="H35" i="2"/>
  <c r="H36" i="2"/>
  <c r="H37" i="2"/>
  <c r="H38" i="2"/>
  <c r="H39" i="2"/>
  <c r="H50" i="2"/>
  <c r="H51" i="2"/>
  <c r="H52" i="2"/>
  <c r="H53" i="2"/>
  <c r="H54" i="2"/>
  <c r="H55" i="2"/>
  <c r="H56" i="2"/>
  <c r="H57" i="2"/>
  <c r="H58" i="2"/>
  <c r="H59" i="2"/>
  <c r="H60" i="2"/>
  <c r="H72" i="2"/>
  <c r="H73" i="2"/>
  <c r="H74" i="2"/>
  <c r="H75" i="2"/>
  <c r="H76" i="2"/>
  <c r="H77" i="2"/>
  <c r="H78" i="2"/>
  <c r="H79" i="2"/>
  <c r="H90" i="2"/>
  <c r="H91" i="2"/>
  <c r="H92" i="2"/>
  <c r="H93" i="2"/>
  <c r="H94" i="2"/>
  <c r="H95" i="2"/>
  <c r="H96" i="2"/>
  <c r="H103" i="2"/>
  <c r="H104" i="2"/>
  <c r="H105" i="2"/>
  <c r="H106" i="2"/>
  <c r="H107" i="2"/>
  <c r="H108" i="2"/>
  <c r="H116" i="2"/>
  <c r="H117" i="2"/>
  <c r="H118" i="2"/>
  <c r="H119" i="2"/>
  <c r="H148" i="2"/>
  <c r="H149" i="2"/>
  <c r="H150" i="2"/>
  <c r="H151" i="2"/>
  <c r="H152" i="2"/>
  <c r="H153" i="2"/>
  <c r="H154" i="2"/>
  <c r="H155" i="2"/>
  <c r="H156" i="2"/>
  <c r="H157" i="2"/>
  <c r="H158" i="2"/>
  <c r="H159" i="2"/>
  <c r="H167" i="2"/>
  <c r="H168" i="2"/>
  <c r="H169" i="2"/>
  <c r="H170" i="2"/>
  <c r="H171" i="2"/>
  <c r="H172" i="2"/>
  <c r="H173" i="2"/>
  <c r="H174" i="2"/>
  <c r="H175" i="2"/>
  <c r="H176" i="2"/>
  <c r="H177" i="2"/>
  <c r="H178" i="2"/>
  <c r="H179" i="2"/>
  <c r="H191" i="2"/>
  <c r="H192" i="2"/>
  <c r="H193" i="2"/>
  <c r="H194" i="2"/>
  <c r="H195" i="2"/>
  <c r="H196" i="2"/>
  <c r="H197" i="2"/>
  <c r="H198" i="2"/>
  <c r="H199" i="2"/>
  <c r="H206" i="2"/>
  <c r="H207" i="2"/>
  <c r="H208" i="2"/>
  <c r="H209" i="2"/>
  <c r="H210" i="2"/>
  <c r="H211" i="2"/>
  <c r="H212" i="2"/>
  <c r="H213" i="2"/>
  <c r="H214" i="2"/>
  <c r="H215" i="2"/>
  <c r="H221" i="2"/>
  <c r="H222" i="2"/>
  <c r="H223" i="2"/>
  <c r="H224" i="2"/>
  <c r="H225" i="2"/>
  <c r="H226" i="2"/>
  <c r="H227" i="2"/>
  <c r="H228" i="2"/>
  <c r="H229" i="2"/>
  <c r="H230" i="2"/>
  <c r="H231" i="2"/>
  <c r="H244" i="2"/>
  <c r="K9" i="2"/>
  <c r="K10" i="2"/>
  <c r="K11" i="2"/>
  <c r="K12" i="2"/>
  <c r="K13" i="2"/>
  <c r="K14" i="2"/>
  <c r="K15" i="2"/>
  <c r="K16" i="2"/>
  <c r="K17" i="2"/>
  <c r="K18" i="2"/>
  <c r="K19" i="2"/>
  <c r="K20" i="2"/>
  <c r="K21" i="2"/>
  <c r="K29" i="2"/>
  <c r="K30" i="2"/>
  <c r="K31" i="2"/>
  <c r="K32" i="2"/>
  <c r="K33" i="2"/>
  <c r="K34" i="2"/>
  <c r="K35" i="2"/>
  <c r="K36" i="2"/>
  <c r="K37" i="2"/>
  <c r="K38" i="2"/>
  <c r="K39" i="2"/>
  <c r="K50" i="2"/>
  <c r="K51" i="2"/>
  <c r="K52" i="2"/>
  <c r="K53" i="2"/>
  <c r="K54" i="2"/>
  <c r="K55" i="2"/>
  <c r="K56" i="2"/>
  <c r="K57" i="2"/>
  <c r="K58" i="2"/>
  <c r="K59" i="2"/>
  <c r="K60" i="2"/>
  <c r="K72" i="2"/>
  <c r="K73" i="2"/>
  <c r="K74" i="2"/>
  <c r="K75" i="2"/>
  <c r="K76" i="2"/>
  <c r="K77" i="2"/>
  <c r="K78" i="2"/>
  <c r="K79" i="2"/>
  <c r="K90" i="2"/>
  <c r="K91" i="2"/>
  <c r="K92" i="2"/>
  <c r="K93" i="2"/>
  <c r="K94" i="2"/>
  <c r="K95" i="2"/>
  <c r="K96" i="2"/>
  <c r="K103" i="2"/>
  <c r="K104" i="2"/>
  <c r="K105" i="2"/>
  <c r="K106" i="2"/>
  <c r="K107" i="2"/>
  <c r="K108" i="2"/>
  <c r="K116" i="2"/>
  <c r="K117" i="2"/>
  <c r="K118" i="2"/>
  <c r="K148" i="2"/>
  <c r="K149" i="2"/>
  <c r="K150" i="2"/>
  <c r="K151" i="2"/>
  <c r="K152" i="2"/>
  <c r="K153" i="2"/>
  <c r="K154" i="2"/>
  <c r="K155" i="2"/>
  <c r="K156" i="2"/>
  <c r="K157" i="2"/>
  <c r="K158" i="2"/>
  <c r="K159" i="2"/>
  <c r="K167" i="2"/>
  <c r="K168" i="2"/>
  <c r="K169" i="2"/>
  <c r="K170" i="2"/>
  <c r="K171" i="2"/>
  <c r="K172" i="2"/>
  <c r="K173" i="2"/>
  <c r="K174" i="2"/>
  <c r="K175" i="2"/>
  <c r="K176" i="2"/>
  <c r="K177" i="2"/>
  <c r="K178" i="2"/>
  <c r="K179" i="2"/>
  <c r="K191" i="2"/>
  <c r="K192" i="2"/>
  <c r="K193" i="2"/>
  <c r="K194" i="2"/>
  <c r="K195" i="2"/>
  <c r="K196" i="2"/>
  <c r="K197" i="2"/>
  <c r="K198" i="2"/>
  <c r="K199" i="2"/>
  <c r="K206" i="2"/>
  <c r="K207" i="2"/>
  <c r="K208" i="2"/>
  <c r="K209" i="2"/>
  <c r="K210" i="2"/>
  <c r="K211" i="2"/>
  <c r="K212" i="2"/>
  <c r="K213" i="2"/>
  <c r="K214" i="2"/>
  <c r="K215" i="2"/>
  <c r="K221" i="2"/>
  <c r="K222" i="2"/>
  <c r="K223" i="2"/>
  <c r="K224" i="2"/>
  <c r="K225" i="2"/>
  <c r="K226" i="2"/>
  <c r="K227" i="2"/>
  <c r="K228" i="2"/>
  <c r="K229" i="2"/>
  <c r="K230" i="2"/>
  <c r="K231" i="2"/>
  <c r="E242" i="2" l="1"/>
  <c r="E243" i="2"/>
  <c r="H242" i="2"/>
  <c r="H243" i="2"/>
  <c r="B148" i="2" l="1"/>
  <c r="B149" i="2"/>
  <c r="K233" i="2"/>
  <c r="K234" i="2"/>
  <c r="H233" i="2"/>
  <c r="H234" i="2"/>
  <c r="E233" i="2"/>
  <c r="E234" i="2"/>
  <c r="B233" i="2"/>
  <c r="B234" i="2"/>
  <c r="K218" i="2"/>
  <c r="H218" i="2"/>
  <c r="E218" i="2"/>
  <c r="B218" i="2"/>
  <c r="B198" i="2"/>
  <c r="B95" i="2"/>
  <c r="B96" i="2"/>
  <c r="B11" i="2"/>
  <c r="B12" i="2"/>
  <c r="B13" i="2"/>
  <c r="B171" i="2"/>
  <c r="B172" i="2"/>
  <c r="H232" i="2"/>
  <c r="H240" i="2"/>
  <c r="H241" i="2"/>
  <c r="E190" i="2"/>
  <c r="A117" i="2"/>
  <c r="B229" i="2" l="1"/>
  <c r="B230" i="2"/>
  <c r="B214" i="2"/>
  <c r="B215" i="2"/>
  <c r="K142" i="2" l="1"/>
  <c r="K143" i="2"/>
  <c r="H142" i="2"/>
  <c r="H143" i="2"/>
  <c r="E142" i="2"/>
  <c r="E143" i="2"/>
  <c r="B142" i="2"/>
  <c r="B143" i="2"/>
  <c r="K25" i="2"/>
  <c r="H25" i="2"/>
  <c r="E25" i="2"/>
  <c r="B25" i="2"/>
  <c r="H22" i="2"/>
  <c r="H23" i="2"/>
  <c r="H24" i="2"/>
  <c r="H26" i="2"/>
  <c r="H27" i="2"/>
  <c r="H28" i="2"/>
  <c r="H40" i="2"/>
  <c r="H41" i="2"/>
  <c r="H42" i="2"/>
  <c r="H43" i="2"/>
  <c r="H44" i="2"/>
  <c r="H45" i="2"/>
  <c r="H46" i="2"/>
  <c r="H47" i="2"/>
  <c r="H48" i="2"/>
  <c r="H49" i="2"/>
  <c r="H61" i="2"/>
  <c r="H62" i="2"/>
  <c r="H63" i="2"/>
  <c r="H64" i="2"/>
  <c r="H65" i="2"/>
  <c r="H66" i="2"/>
  <c r="H67" i="2"/>
  <c r="H68" i="2"/>
  <c r="H69" i="2"/>
  <c r="H70" i="2"/>
  <c r="H71" i="2"/>
  <c r="H80" i="2"/>
  <c r="H81" i="2"/>
  <c r="H82" i="2"/>
  <c r="H83" i="2"/>
  <c r="H84" i="2"/>
  <c r="H85" i="2"/>
  <c r="H86" i="2"/>
  <c r="H87" i="2"/>
  <c r="H88" i="2"/>
  <c r="H89" i="2"/>
  <c r="H97" i="2"/>
  <c r="H98" i="2"/>
  <c r="H99" i="2"/>
  <c r="H100" i="2"/>
  <c r="H101" i="2"/>
  <c r="H102" i="2"/>
  <c r="H109" i="2"/>
  <c r="H110" i="2"/>
  <c r="H111" i="2"/>
  <c r="H112" i="2"/>
  <c r="H113" i="2"/>
  <c r="H114" i="2"/>
  <c r="H115" i="2"/>
  <c r="H123" i="2"/>
  <c r="H124" i="2"/>
  <c r="H125" i="2"/>
  <c r="H126" i="2"/>
  <c r="H127" i="2"/>
  <c r="H128" i="2"/>
  <c r="H129" i="2"/>
  <c r="H130" i="2"/>
  <c r="H131" i="2"/>
  <c r="H132" i="2"/>
  <c r="H133" i="2"/>
  <c r="H134" i="2"/>
  <c r="H141" i="2"/>
  <c r="H144" i="2"/>
  <c r="H145" i="2"/>
  <c r="H146" i="2"/>
  <c r="H160" i="2"/>
  <c r="H161" i="2"/>
  <c r="H162" i="2"/>
  <c r="H163" i="2"/>
  <c r="H164" i="2"/>
  <c r="H165" i="2"/>
  <c r="H166" i="2"/>
  <c r="H180" i="2"/>
  <c r="H181" i="2"/>
  <c r="H182" i="2"/>
  <c r="H183" i="2"/>
  <c r="H184" i="2"/>
  <c r="H185" i="2"/>
  <c r="H186" i="2"/>
  <c r="H187" i="2"/>
  <c r="H188" i="2"/>
  <c r="H189" i="2"/>
  <c r="H190" i="2"/>
  <c r="H200" i="2"/>
  <c r="H201" i="2"/>
  <c r="H202" i="2"/>
  <c r="H203" i="2"/>
  <c r="H204" i="2"/>
  <c r="H205" i="2"/>
  <c r="H216" i="2"/>
  <c r="H217" i="2"/>
  <c r="H219" i="2"/>
  <c r="H220" i="2"/>
  <c r="H235" i="2"/>
  <c r="H236" i="2"/>
  <c r="H237" i="2"/>
  <c r="H238" i="2"/>
  <c r="H239" i="2"/>
  <c r="K101" i="2" l="1"/>
  <c r="E101" i="2"/>
  <c r="B101" i="2"/>
  <c r="E22" i="2" l="1"/>
  <c r="E23" i="2"/>
  <c r="E24" i="2"/>
  <c r="E26" i="2"/>
  <c r="E27" i="2"/>
  <c r="E28" i="2"/>
  <c r="E40" i="2"/>
  <c r="E41" i="2"/>
  <c r="E42" i="2"/>
  <c r="E43" i="2"/>
  <c r="E44" i="2"/>
  <c r="E45" i="2"/>
  <c r="E46" i="2"/>
  <c r="E47" i="2"/>
  <c r="E48" i="2"/>
  <c r="E49" i="2"/>
  <c r="E61" i="2"/>
  <c r="E62" i="2"/>
  <c r="E63" i="2"/>
  <c r="E64" i="2"/>
  <c r="E65" i="2"/>
  <c r="E66" i="2"/>
  <c r="E67" i="2"/>
  <c r="E68" i="2"/>
  <c r="E69" i="2"/>
  <c r="E70" i="2"/>
  <c r="E71" i="2"/>
  <c r="E80" i="2"/>
  <c r="E81" i="2"/>
  <c r="E82" i="2"/>
  <c r="E83" i="2"/>
  <c r="E84" i="2"/>
  <c r="E85" i="2"/>
  <c r="E86" i="2"/>
  <c r="E87" i="2"/>
  <c r="E88" i="2"/>
  <c r="E89" i="2"/>
  <c r="E97" i="2"/>
  <c r="E98" i="2"/>
  <c r="E99" i="2"/>
  <c r="E100" i="2"/>
  <c r="E102" i="2"/>
  <c r="E109" i="2"/>
  <c r="E110" i="2"/>
  <c r="E111" i="2"/>
  <c r="E112" i="2"/>
  <c r="E113" i="2"/>
  <c r="E114" i="2"/>
  <c r="E115" i="2"/>
  <c r="E123" i="2"/>
  <c r="E124" i="2"/>
  <c r="E125" i="2"/>
  <c r="E126" i="2"/>
  <c r="E127" i="2"/>
  <c r="E128" i="2"/>
  <c r="E129" i="2"/>
  <c r="E130" i="2"/>
  <c r="E131" i="2"/>
  <c r="E132" i="2"/>
  <c r="E133" i="2"/>
  <c r="E134" i="2"/>
  <c r="E141" i="2"/>
  <c r="E144" i="2"/>
  <c r="E145" i="2"/>
  <c r="E146" i="2"/>
  <c r="E160" i="2"/>
  <c r="E161" i="2"/>
  <c r="E162" i="2"/>
  <c r="E163" i="2"/>
  <c r="E164" i="2"/>
  <c r="E165" i="2"/>
  <c r="E166" i="2"/>
  <c r="E180" i="2"/>
  <c r="E181" i="2"/>
  <c r="E182" i="2"/>
  <c r="E183" i="2"/>
  <c r="E184" i="2"/>
  <c r="E185" i="2"/>
  <c r="E186" i="2"/>
  <c r="E187" i="2"/>
  <c r="E188" i="2"/>
  <c r="E189" i="2"/>
  <c r="E200" i="2"/>
  <c r="E201" i="2"/>
  <c r="E202" i="2"/>
  <c r="E203" i="2"/>
  <c r="E204" i="2"/>
  <c r="E205" i="2"/>
  <c r="E216" i="2"/>
  <c r="E217" i="2"/>
  <c r="E219" i="2"/>
  <c r="E220" i="2"/>
  <c r="E232" i="2"/>
  <c r="E235" i="2"/>
  <c r="E236" i="2"/>
  <c r="E237" i="2"/>
  <c r="E238" i="2"/>
  <c r="E239" i="2"/>
  <c r="E240" i="2"/>
  <c r="E241" i="2"/>
  <c r="A73" i="2" l="1"/>
  <c r="K22" i="2" l="1"/>
  <c r="K23" i="2"/>
  <c r="K24" i="2"/>
  <c r="K26" i="2"/>
  <c r="K27" i="2"/>
  <c r="K28" i="2"/>
  <c r="K40" i="2"/>
  <c r="K41" i="2"/>
  <c r="K42" i="2"/>
  <c r="K43" i="2"/>
  <c r="K44" i="2"/>
  <c r="K45" i="2"/>
  <c r="K46" i="2"/>
  <c r="K47" i="2"/>
  <c r="K48" i="2"/>
  <c r="K49" i="2"/>
  <c r="K61" i="2"/>
  <c r="K62" i="2"/>
  <c r="K63" i="2"/>
  <c r="K64" i="2"/>
  <c r="K65" i="2"/>
  <c r="K66" i="2"/>
  <c r="K67" i="2"/>
  <c r="K68" i="2"/>
  <c r="K69" i="2"/>
  <c r="K70" i="2"/>
  <c r="K71" i="2"/>
  <c r="K80" i="2"/>
  <c r="K81" i="2"/>
  <c r="K82" i="2"/>
  <c r="K83" i="2"/>
  <c r="K84" i="2"/>
  <c r="K85" i="2"/>
  <c r="K86" i="2"/>
  <c r="K87" i="2"/>
  <c r="K88" i="2"/>
  <c r="K89" i="2"/>
  <c r="K97" i="2"/>
  <c r="K98" i="2"/>
  <c r="K99" i="2"/>
  <c r="K100" i="2"/>
  <c r="K102" i="2"/>
  <c r="K109" i="2"/>
  <c r="K110" i="2"/>
  <c r="K111" i="2"/>
  <c r="K112" i="2"/>
  <c r="K113" i="2"/>
  <c r="K114" i="2"/>
  <c r="K115" i="2"/>
  <c r="K123" i="2"/>
  <c r="K124" i="2"/>
  <c r="K125" i="2"/>
  <c r="K126" i="2"/>
  <c r="K127" i="2"/>
  <c r="K128" i="2"/>
  <c r="K129" i="2"/>
  <c r="K130" i="2"/>
  <c r="K131" i="2"/>
  <c r="K132" i="2"/>
  <c r="K133" i="2"/>
  <c r="K134" i="2"/>
  <c r="K141" i="2"/>
  <c r="K144" i="2"/>
  <c r="K145" i="2"/>
  <c r="K146" i="2"/>
  <c r="K160" i="2"/>
  <c r="K161" i="2"/>
  <c r="K162" i="2"/>
  <c r="K163" i="2"/>
  <c r="K164" i="2"/>
  <c r="K165" i="2"/>
  <c r="K166" i="2"/>
  <c r="K180" i="2"/>
  <c r="K181" i="2"/>
  <c r="K182" i="2"/>
  <c r="K183" i="2"/>
  <c r="K184" i="2"/>
  <c r="K185" i="2"/>
  <c r="K186" i="2"/>
  <c r="K187" i="2"/>
  <c r="K188" i="2"/>
  <c r="K189" i="2"/>
  <c r="K190" i="2"/>
  <c r="K200" i="2"/>
  <c r="K201" i="2"/>
  <c r="K202" i="2"/>
  <c r="K203" i="2"/>
  <c r="K204" i="2"/>
  <c r="K205" i="2"/>
  <c r="K216" i="2"/>
  <c r="K217" i="2"/>
  <c r="K219" i="2"/>
  <c r="K220" i="2"/>
  <c r="K232" i="2"/>
  <c r="K235" i="2"/>
  <c r="K236" i="2"/>
  <c r="K237" i="2"/>
  <c r="K238" i="2"/>
  <c r="K239" i="2"/>
  <c r="K240" i="2"/>
  <c r="K241" i="2"/>
  <c r="B221" i="2"/>
  <c r="B222" i="2"/>
  <c r="B223" i="2"/>
  <c r="B228" i="2"/>
  <c r="B231" i="2"/>
  <c r="B232" i="2"/>
  <c r="B235" i="2"/>
  <c r="B236" i="2"/>
  <c r="B237" i="2"/>
  <c r="B238" i="2"/>
  <c r="B239" i="2"/>
  <c r="B240" i="2"/>
  <c r="B241" i="2"/>
  <c r="B206" i="2"/>
  <c r="B207" i="2"/>
  <c r="B208" i="2"/>
  <c r="B213" i="2"/>
  <c r="B216" i="2"/>
  <c r="B217" i="2"/>
  <c r="B219" i="2"/>
  <c r="B220" i="2"/>
  <c r="B191" i="2"/>
  <c r="B192" i="2"/>
  <c r="B193" i="2"/>
  <c r="B199" i="2"/>
  <c r="B200" i="2"/>
  <c r="B201" i="2"/>
  <c r="B202" i="2"/>
  <c r="B203" i="2"/>
  <c r="B204" i="2"/>
  <c r="B205" i="2"/>
  <c r="B167" i="2"/>
  <c r="B168" i="2"/>
  <c r="B169" i="2"/>
  <c r="B170" i="2"/>
  <c r="B173" i="2"/>
  <c r="B178" i="2"/>
  <c r="B179" i="2"/>
  <c r="B180" i="2"/>
  <c r="B181" i="2"/>
  <c r="B182" i="2"/>
  <c r="B183" i="2"/>
  <c r="B184" i="2"/>
  <c r="B185" i="2"/>
  <c r="B186" i="2"/>
  <c r="B187" i="2"/>
  <c r="B188" i="2"/>
  <c r="B189" i="2"/>
  <c r="B190" i="2"/>
  <c r="B147" i="2"/>
  <c r="B150" i="2"/>
  <c r="B155" i="2"/>
  <c r="B156" i="2"/>
  <c r="B157" i="2"/>
  <c r="B158" i="2"/>
  <c r="B159" i="2"/>
  <c r="B160" i="2"/>
  <c r="B161" i="2"/>
  <c r="B162" i="2"/>
  <c r="B163" i="2"/>
  <c r="B164" i="2"/>
  <c r="B165" i="2"/>
  <c r="B166" i="2"/>
  <c r="B139" i="2"/>
  <c r="B140" i="2"/>
  <c r="B141" i="2"/>
  <c r="B144" i="2"/>
  <c r="B145" i="2"/>
  <c r="B146" i="2"/>
  <c r="B116" i="2"/>
  <c r="B123" i="2"/>
  <c r="B124" i="2"/>
  <c r="B125" i="2"/>
  <c r="B126" i="2"/>
  <c r="B127" i="2"/>
  <c r="B128" i="2"/>
  <c r="B129" i="2"/>
  <c r="B130" i="2"/>
  <c r="B131" i="2"/>
  <c r="B132" i="2"/>
  <c r="B133" i="2"/>
  <c r="B134" i="2"/>
  <c r="B103" i="2"/>
  <c r="B104" i="2"/>
  <c r="B109" i="2"/>
  <c r="B110" i="2"/>
  <c r="B111" i="2"/>
  <c r="B112" i="2"/>
  <c r="B113" i="2"/>
  <c r="B114" i="2"/>
  <c r="B115" i="2"/>
  <c r="B90" i="2"/>
  <c r="B97" i="2"/>
  <c r="B98" i="2"/>
  <c r="B99" i="2"/>
  <c r="B100" i="2"/>
  <c r="B102" i="2"/>
  <c r="B72" i="2"/>
  <c r="B77" i="2"/>
  <c r="B78" i="2"/>
  <c r="B79" i="2"/>
  <c r="B80" i="2"/>
  <c r="B81" i="2"/>
  <c r="B82" i="2"/>
  <c r="B83" i="2"/>
  <c r="B84" i="2"/>
  <c r="B85" i="2"/>
  <c r="B86" i="2"/>
  <c r="B87" i="2"/>
  <c r="B88" i="2"/>
  <c r="B89" i="2"/>
  <c r="B50" i="2"/>
  <c r="B51" i="2"/>
  <c r="B52" i="2"/>
  <c r="B57" i="2"/>
  <c r="B58" i="2"/>
  <c r="B59" i="2"/>
  <c r="B60" i="2"/>
  <c r="B61" i="2"/>
  <c r="B62" i="2"/>
  <c r="B63" i="2"/>
  <c r="B64" i="2"/>
  <c r="B65" i="2"/>
  <c r="B66" i="2"/>
  <c r="B67" i="2"/>
  <c r="B68" i="2"/>
  <c r="B69" i="2"/>
  <c r="B70" i="2"/>
  <c r="B71" i="2"/>
  <c r="B29" i="2"/>
  <c r="B30" i="2"/>
  <c r="B31" i="2"/>
  <c r="B36" i="2"/>
  <c r="B37" i="2"/>
  <c r="B38" i="2"/>
  <c r="B39" i="2"/>
  <c r="B40" i="2"/>
  <c r="B41" i="2"/>
  <c r="B42" i="2"/>
  <c r="B43" i="2"/>
  <c r="B44" i="2"/>
  <c r="B45" i="2"/>
  <c r="B46" i="2"/>
  <c r="B47" i="2"/>
  <c r="B48" i="2"/>
  <c r="B49" i="2"/>
  <c r="B9" i="2"/>
  <c r="B10" i="2"/>
  <c r="B18" i="2"/>
  <c r="B19" i="2"/>
  <c r="B20" i="2"/>
  <c r="B21" i="2"/>
  <c r="B22" i="2"/>
  <c r="B23" i="2"/>
  <c r="B24" i="2"/>
  <c r="B26" i="2"/>
  <c r="B27" i="2"/>
  <c r="B28" i="2"/>
  <c r="B244" i="2"/>
  <c r="A244" i="2"/>
  <c r="L243" i="2"/>
  <c r="A242" i="2"/>
  <c r="A243" i="2"/>
  <c r="A91" i="2" l="1"/>
  <c r="B243" i="2" l="1"/>
  <c r="B242" i="2"/>
  <c r="L8" i="2" l="1"/>
  <c r="I8" i="2" l="1"/>
  <c r="F8" i="2"/>
  <c r="A222" i="2" l="1"/>
  <c r="A207" i="2"/>
  <c r="A192" i="2" l="1"/>
  <c r="A168" i="2"/>
  <c r="A148" i="2"/>
  <c r="A104" i="2"/>
  <c r="A51" i="2"/>
  <c r="A30" i="2"/>
  <c r="A10" i="2"/>
  <c r="A2" i="2"/>
  <c r="C2" i="2"/>
  <c r="A3" i="2"/>
  <c r="C3" i="2"/>
  <c r="A4" i="2"/>
  <c r="C4" i="2"/>
  <c r="A1" i="2"/>
</calcChain>
</file>

<file path=xl/sharedStrings.xml><?xml version="1.0" encoding="utf-8"?>
<sst xmlns="http://schemas.openxmlformats.org/spreadsheetml/2006/main" count="1081" uniqueCount="265">
  <si>
    <t>1.D.</t>
  </si>
  <si>
    <t>Podpora včelařství</t>
  </si>
  <si>
    <t>1.I.</t>
  </si>
  <si>
    <t>Podpora vybudování kapkové závlahy v ovocných sadech, chmelnicích, vinicích a ve školkách</t>
  </si>
  <si>
    <t>1.R.</t>
  </si>
  <si>
    <t>Podpora restrukturalizace ovocných sadů</t>
  </si>
  <si>
    <t>1.V.</t>
  </si>
  <si>
    <t>Podpora restrukturalizace ovocných sadů v režimu ekologického zemědělství</t>
  </si>
  <si>
    <t>2.A.</t>
  </si>
  <si>
    <t>Udržování a zlepšování genetického potenciálu hospodářských zvířat</t>
  </si>
  <si>
    <t>3.a.</t>
  </si>
  <si>
    <t>Podpora ozdravování polních a speciálních plodin (biologická ochrana)</t>
  </si>
  <si>
    <t>3.b.</t>
  </si>
  <si>
    <t>Podpora některých činností souvisejících s plněním „Národního ozdravovacího programu pro ozdravení rozmnožovacího materiálu ovocných rostlin, révy a chmele v České republice od hospodářsky významných škodlivých organismů rostlin“</t>
  </si>
  <si>
    <t>3.c.</t>
  </si>
  <si>
    <t>Podpora ozdravování polních a speciálních plodin (testování)</t>
  </si>
  <si>
    <t>3.d.</t>
  </si>
  <si>
    <t>Podpora ozdravování polních a speciálních plodin (šlechtění)</t>
  </si>
  <si>
    <t>3.e.</t>
  </si>
  <si>
    <t>Podpora ozdravování polních a speciálních plodin (certifikovaná sadba brambor)</t>
  </si>
  <si>
    <t>3.h.</t>
  </si>
  <si>
    <t>Podpora prevence šíření virových a bakteriálních chorob chmele</t>
  </si>
  <si>
    <t>3.i.</t>
  </si>
  <si>
    <t>3.k.</t>
  </si>
  <si>
    <t>Mechanická likvidace plevelné řepy jako náhrada za likvidaci chemickou</t>
  </si>
  <si>
    <t>8.F.c.</t>
  </si>
  <si>
    <t>Podpora vybraných činností zaměřených na ozdravování chovů drůbeže zvýšením biologické bezpečnosti</t>
  </si>
  <si>
    <t>8.F.d.</t>
  </si>
  <si>
    <t>Podpora opatření zaměřených proti šíření nákaz prasat zvýšením biologické bezpečnosti</t>
  </si>
  <si>
    <t>Speciální poradenství - živočišná výroba</t>
  </si>
  <si>
    <t>9.A.b.1.-3.</t>
  </si>
  <si>
    <t>Speciální poradenství - rostlinná výroba</t>
  </si>
  <si>
    <t>9.A.c.</t>
  </si>
  <si>
    <t>Podpora na výzkum a transfer znalostí v odvětví chovu drůbeže</t>
  </si>
  <si>
    <t>9.E.</t>
  </si>
  <si>
    <t>Školní závody</t>
  </si>
  <si>
    <t>9.F.e.</t>
  </si>
  <si>
    <t>Regionální přenos informací</t>
  </si>
  <si>
    <t>9.F.i.</t>
  </si>
  <si>
    <t>Odborné konzultace</t>
  </si>
  <si>
    <t>Demonstrační farmy</t>
  </si>
  <si>
    <t>9.H.</t>
  </si>
  <si>
    <t>Podpora účasti na mezinárodních veletrzích a výstavách v zahraničí</t>
  </si>
  <si>
    <t>9.I.</t>
  </si>
  <si>
    <t>9.J.</t>
  </si>
  <si>
    <t>Zlepšování praktické výuky ve včelařství</t>
  </si>
  <si>
    <t>10.D.</t>
  </si>
  <si>
    <t>Podpora evropské integrace nevládních organizací</t>
  </si>
  <si>
    <t>10.E.a.</t>
  </si>
  <si>
    <t>Podpora České technologické platformy rostlinných biotechnologií (Rostliny pro budoucnost)</t>
  </si>
  <si>
    <t>Podpora zpracování zemědělských produktů</t>
  </si>
  <si>
    <t>Podpora mimoprodukčních funkcí rybníků</t>
  </si>
  <si>
    <t>17.A.</t>
  </si>
  <si>
    <t>Podpora mimoprodukčních funkcí rybářských revírů</t>
  </si>
  <si>
    <t>17.B.</t>
  </si>
  <si>
    <t>Podpora obnovy rybího společenstva po haváriích v čistotě vody</t>
  </si>
  <si>
    <t>Podpora na účast producentů a zpracovatelů mléka v režimu jakosti Q CZ</t>
  </si>
  <si>
    <t>19.B.a.</t>
  </si>
  <si>
    <t>Podpora na účast producentů a zpracovatelů drůbeže a drůbežích produktů v režimu jakosti Q CZ</t>
  </si>
  <si>
    <t>19.B.b.1.</t>
  </si>
  <si>
    <t>19.C.</t>
  </si>
  <si>
    <t>Podpora na účast producentů a zpracovatelů konzumních brambor v režimu jakosti Q CZ</t>
  </si>
  <si>
    <t>Zlepšení životních podmínek v chovu dojnic</t>
  </si>
  <si>
    <t>Zlepšení životních podmínek v chovu drůbeže</t>
  </si>
  <si>
    <t>Zlepšení životních podmínek v chovu prasat</t>
  </si>
  <si>
    <t>Zlepšení životních podmínek skotu chovaného v systému chovu bez tržní produkce mléka</t>
  </si>
  <si>
    <t>20.E.</t>
  </si>
  <si>
    <t>Zlepšení životních podmínek v chovu vykrmovaných býků</t>
  </si>
  <si>
    <t>Podpora obcím na zajištění nákladů péče o zvířata</t>
  </si>
  <si>
    <t>Speciální poradenství - rostlinná výroba (odrůdové zkoušky)</t>
  </si>
  <si>
    <t>Podpora zlepšování praktické výuky v produkčním rybářství</t>
  </si>
  <si>
    <t>Podpora České technologické platformy pro potraviny</t>
  </si>
  <si>
    <t>Podpora České technologické platformy pro ekologické zemědělství</t>
  </si>
  <si>
    <t>Podpora České technologické platformy pro zemědělství</t>
  </si>
  <si>
    <t>15.5.</t>
  </si>
  <si>
    <t>Odstraňování sedimentu z loviště</t>
  </si>
  <si>
    <t>Podpora kontrolních opatření a poradenství spojených s režimem jakosti Q CZ (drůbež)</t>
  </si>
  <si>
    <t>9.F.m.</t>
  </si>
  <si>
    <t>9.A.b.4.</t>
  </si>
  <si>
    <t>DP</t>
  </si>
  <si>
    <t>název DP</t>
  </si>
  <si>
    <r>
      <t>15.</t>
    </r>
    <r>
      <rPr>
        <sz val="8"/>
        <color theme="1"/>
        <rFont val="Calibri"/>
        <family val="2"/>
        <charset val="238"/>
        <scheme val="minor"/>
      </rPr>
      <t xml:space="preserve"> (bez 15.5.)</t>
    </r>
  </si>
  <si>
    <t>termíny pro DP 2.A. jsou uvedeny v samostatném přehledu na webu SZIF:</t>
  </si>
  <si>
    <t>https://www.szif.cz/cs/nd-terminy</t>
  </si>
  <si>
    <t>… Oddělení příjmu žádostí a LPIS (okresní pracoviště)</t>
  </si>
  <si>
    <t>… Oddělení projektových opatření (Regionální odbory)</t>
  </si>
  <si>
    <t>… centrální pracoviště SZIF (Praha)</t>
  </si>
  <si>
    <t>OPŽL</t>
  </si>
  <si>
    <t>PRV</t>
  </si>
  <si>
    <t>CP</t>
  </si>
  <si>
    <t>měsíc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</si>
  <si>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</si>
  <si>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</si>
  <si>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</si>
  <si>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</si>
  <si>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</si>
  <si>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</si>
  <si>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</si>
  <si>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</si>
  <si>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</si>
  <si>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</si>
  <si>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</si>
  <si>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</si>
  <si>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9.A.a.</t>
  </si>
  <si>
    <t>13.</t>
  </si>
  <si>
    <t>23.A.</t>
  </si>
  <si>
    <t>10.E.c.</t>
  </si>
  <si>
    <t>10.E.d.</t>
  </si>
  <si>
    <t>10.E.e.</t>
  </si>
  <si>
    <t>19.A.</t>
  </si>
  <si>
    <t>20.B.</t>
  </si>
  <si>
    <t>20.A.</t>
  </si>
  <si>
    <t>20.C.</t>
  </si>
  <si>
    <t>20.D.</t>
  </si>
  <si>
    <t>m</t>
  </si>
  <si>
    <t>včelařství</t>
  </si>
  <si>
    <t>kapková závlaha</t>
  </si>
  <si>
    <t>restrukturalizace sadů</t>
  </si>
  <si>
    <t>restrukturalizace sadů EZ</t>
  </si>
  <si>
    <t>genetický potenciál</t>
  </si>
  <si>
    <t>biologická ochrana</t>
  </si>
  <si>
    <t>ozdrav. plodin - testování</t>
  </si>
  <si>
    <t>ozdrav. plodin - šlechtění</t>
  </si>
  <si>
    <t>ozdrav. plodin - brambory</t>
  </si>
  <si>
    <t>ozdrav. plodin - chmel</t>
  </si>
  <si>
    <t>plevelná řepa</t>
  </si>
  <si>
    <t>ozdrav. chovů drůbeže</t>
  </si>
  <si>
    <t>ozdrav. chovů prasat</t>
  </si>
  <si>
    <t>spec. poradenství - živočišná výroba</t>
  </si>
  <si>
    <t>spec. poradenství - rostlinná výroba</t>
  </si>
  <si>
    <t>spec. poradenství - odrůdové zkoušky</t>
  </si>
  <si>
    <t>výzkum a znalosti - drůbež</t>
  </si>
  <si>
    <t>školní závody</t>
  </si>
  <si>
    <t>zkrác. název DP</t>
  </si>
  <si>
    <t>nár. ozdrav. prog. rozmnož. materiálu</t>
  </si>
  <si>
    <t>reg. přenos informací</t>
  </si>
  <si>
    <t>odborné konzultace</t>
  </si>
  <si>
    <t>demonstrační farmy</t>
  </si>
  <si>
    <t>zahr. veletrhy a výstavy</t>
  </si>
  <si>
    <t>výuka v produkčním rybářství</t>
  </si>
  <si>
    <t>výuka ve včelařství</t>
  </si>
  <si>
    <t>evr. integrace nevládních org.</t>
  </si>
  <si>
    <t>č. technol. platforma - potraviny</t>
  </si>
  <si>
    <t>č. technol. platforma - EZ</t>
  </si>
  <si>
    <t>č. technol. platforma - rostliny pro budouc.</t>
  </si>
  <si>
    <t>č. technol. platforma - zemědělství</t>
  </si>
  <si>
    <t>zpracování zeměd. produktů</t>
  </si>
  <si>
    <t>mimoprod. funkce rybníků</t>
  </si>
  <si>
    <t>odstr. sedimentu z loviště</t>
  </si>
  <si>
    <t>mimoprod. funkce rybářských revírů</t>
  </si>
  <si>
    <t>obnova rybího spol. po haváriích</t>
  </si>
  <si>
    <t>Q CZ - mléko</t>
  </si>
  <si>
    <t>Q CZ - drůbež</t>
  </si>
  <si>
    <t>Q CZ - konzumní brambory</t>
  </si>
  <si>
    <t>životní podmínky - dojnice</t>
  </si>
  <si>
    <t>životní podmínky - drůbež</t>
  </si>
  <si>
    <t>životní podmínky - prasata</t>
  </si>
  <si>
    <t>životní podmínky - KBTPM</t>
  </si>
  <si>
    <t>životní podmínky - výkrm býků</t>
  </si>
  <si>
    <t>obce - péče o zvířata</t>
  </si>
  <si>
    <t>popis</t>
  </si>
  <si>
    <r>
      <t>dotazy a konzultace k danému DP řeší</t>
    </r>
    <r>
      <rPr>
        <sz val="10"/>
        <color rgb="FF0070C0"/>
        <rFont val="Calibri"/>
        <family val="2"/>
        <charset val="238"/>
        <scheme val="minor"/>
      </rPr>
      <t>:</t>
    </r>
  </si>
  <si>
    <t>sk.</t>
  </si>
  <si>
    <t xml:space="preserve">          … zobrazí doplňkové sloupce</t>
  </si>
  <si>
    <t>aktualizováno</t>
  </si>
  <si>
    <r>
      <t>(</t>
    </r>
    <r>
      <rPr>
        <sz val="10"/>
        <color rgb="FFFF0000"/>
        <rFont val="Calibri"/>
        <family val="2"/>
        <charset val="238"/>
        <scheme val="minor"/>
      </rPr>
      <t>+D</t>
    </r>
    <r>
      <rPr>
        <sz val="10"/>
        <color theme="1"/>
        <rFont val="Calibri"/>
        <family val="2"/>
        <charset val="238"/>
        <scheme val="minor"/>
      </rPr>
      <t>)</t>
    </r>
  </si>
  <si>
    <t>… termín příjmu Dokladů PND je shodný s termínem příjmu Žádosti o dotaci - podání Žádosti musí vždy předcházet podání Dokladů</t>
  </si>
  <si>
    <t>18.A.</t>
  </si>
  <si>
    <t>18.B.</t>
  </si>
  <si>
    <t>Podpora provozu potravinových bank a dalších subjektů s humanitárním zaměřením</t>
  </si>
  <si>
    <t>Podpora výstavby a rekonstrukce skladovacích prostor potravinových bank a dalších subjektů s humanitárním zaměřením</t>
  </si>
  <si>
    <t>potravinové banky - provoz</t>
  </si>
  <si>
    <t>potravinové banky - výstavba a rekonstr.</t>
  </si>
  <si>
    <t>ZND – termíny příjmu podle Zásad pro rok</t>
  </si>
  <si>
    <t>1. 10. 2022 – 30. 9. 2023</t>
  </si>
  <si>
    <t>1. 12. 2022 – 31. 3. 2023</t>
  </si>
  <si>
    <t>1. 12. 2022 – 31. 5. 2023</t>
  </si>
  <si>
    <t>17.</t>
  </si>
  <si>
    <t>18.</t>
  </si>
  <si>
    <t>Podpora činnosti potravinových bank a dalších subjektů s humanitárním zaměřením</t>
  </si>
  <si>
    <t>potravinové banky</t>
  </si>
  <si>
    <t>19.A.b.2.</t>
  </si>
  <si>
    <t>19.A.a.</t>
  </si>
  <si>
    <t>19.A.b.1.</t>
  </si>
  <si>
    <t>Podpora vyjmenovaných úkonů provedených formou služeb spojených s režimem jakosti Q CZ</t>
  </si>
  <si>
    <t>Q CZ mléko - kontr. opatř. a poradenství</t>
  </si>
  <si>
    <t>Q CZ mléko - účast</t>
  </si>
  <si>
    <t>Podpora kontrolních opatření a poradenství spojených s režimem jakosti Q CZ (mléko)</t>
  </si>
  <si>
    <t>Q CZ drůbež - kontr. opatř. a poradenství</t>
  </si>
  <si>
    <t>Q CZ mléko - vyjm. úkony</t>
  </si>
  <si>
    <t>1. 7. 2022 – 30. 6. 2023</t>
  </si>
  <si>
    <t>1. 8. 2022 – 31. 3. 2023</t>
  </si>
  <si>
    <t>3. 1. – 30. 4. 2023</t>
  </si>
  <si>
    <t>Podpora ozdravování polních a speciálních plodin (uznané osivo lnu, konopí, kukuřice, cukrovky, luskovin a pícnin)</t>
  </si>
  <si>
    <t>ozdrav. plodin - len, konopí, kukuřice, cukrovka, luskoviny a pícniny</t>
  </si>
  <si>
    <t>8.F.a.</t>
  </si>
  <si>
    <t>ozdrav. chovů prasnic</t>
  </si>
  <si>
    <t>Podpora vybraných činností zaměřených na ozdravení chovů prasnic</t>
  </si>
  <si>
    <t>15.</t>
  </si>
  <si>
    <t>13. 12. 2022 – 31. 3. 2023</t>
  </si>
  <si>
    <t>potvrdit PPO na rok 2024</t>
  </si>
  <si>
    <t>potvrdit OP na rok 2024</t>
  </si>
  <si>
    <t>3. 1. – 30. 4. 2024</t>
  </si>
  <si>
    <t>1. – 31. 5. 2024</t>
  </si>
  <si>
    <t>do 15. 11. 2023</t>
  </si>
  <si>
    <t>1. – 31. 3. 2023</t>
  </si>
  <si>
    <t>1. – 30. 6. 2023</t>
  </si>
  <si>
    <t>1. 7. 2023 – 30. 6. 2024</t>
  </si>
  <si>
    <t>1. 8. 2023 – 31. 3. 2024</t>
  </si>
  <si>
    <t>1. – 31. 8. 2023</t>
  </si>
  <si>
    <t>1. – 30. 9. 2023</t>
  </si>
  <si>
    <t>1. 10. – 20. 12. 2023</t>
  </si>
  <si>
    <t>1. 10. – 30. 11. 2023</t>
  </si>
  <si>
    <t>1. 10. 2023 – 30. 9. 2024</t>
  </si>
  <si>
    <t>1. – 31. 10. 2023</t>
  </si>
  <si>
    <t>1. 10. – 15. 11. 2023</t>
  </si>
  <si>
    <t>1. 12. 2023 – 31. 3. 2024</t>
  </si>
  <si>
    <t>1. – 31. 12. 2023</t>
  </si>
  <si>
    <t>13. 12. 2023 – 31. 3. 2024</t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</si>
  <si>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2024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Dokl.)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</si>
  <si>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2024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(4. Dokl.)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</si>
  <si>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2024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ŽoD)</t>
    </r>
  </si>
  <si>
    <r>
      <t>3. – 15. 1.</t>
    </r>
    <r>
      <rPr>
        <sz val="11"/>
        <color theme="1"/>
        <rFont val="Calibri"/>
        <family val="2"/>
        <charset val="238"/>
        <scheme val="minor"/>
      </rPr>
      <t xml:space="preserve"> 2024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(4. ŽoD)</t>
    </r>
  </si>
  <si>
    <r>
      <t>4. 1. – 31. 12.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</si>
  <si>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5. 1. – 31. 12.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</si>
  <si>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1. 10. – </t>
    </r>
    <r>
      <rPr>
        <b/>
        <sz val="11"/>
        <color theme="1"/>
        <rFont val="Calibri"/>
        <family val="2"/>
        <charset val="238"/>
        <scheme val="minor"/>
      </rPr>
      <t>20. 12.</t>
    </r>
    <r>
      <rPr>
        <sz val="11"/>
        <color theme="1"/>
        <rFont val="Calibri"/>
        <family val="2"/>
        <charset val="238"/>
        <scheme val="minor"/>
      </rPr>
      <t xml:space="preserve"> 2023</t>
    </r>
  </si>
  <si>
    <r>
      <t xml:space="preserve">1. 10. – </t>
    </r>
    <r>
      <rPr>
        <b/>
        <sz val="11"/>
        <color theme="1"/>
        <rFont val="Calibri"/>
        <family val="2"/>
        <charset val="238"/>
        <scheme val="minor"/>
      </rPr>
      <t>15. 11.</t>
    </r>
    <r>
      <rPr>
        <sz val="11"/>
        <color theme="1"/>
        <rFont val="Calibri"/>
        <family val="2"/>
        <charset val="238"/>
        <scheme val="minor"/>
      </rPr>
      <t xml:space="preserve"> 2023</t>
    </r>
  </si>
  <si>
    <r>
      <t>1. – 15. 11.</t>
    </r>
    <r>
      <rPr>
        <sz val="11"/>
        <color theme="1"/>
        <rFont val="Calibri"/>
        <family val="2"/>
        <charset val="238"/>
        <scheme val="minor"/>
      </rPr>
      <t xml:space="preserve"> 2023</t>
    </r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</si>
  <si>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2023</t>
    </r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</si>
  <si>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(3. Dokl.)</t>
    </r>
  </si>
  <si>
    <r>
      <t>1. – 15. 10.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(3. ŽoD)</t>
    </r>
  </si>
  <si>
    <r>
      <t>1. – 30. 9.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</si>
  <si>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2023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</si>
  <si>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Dokl.)</t>
    </r>
  </si>
  <si>
    <r>
      <t>1. – 15. 7.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(2. ŽoD)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</si>
  <si>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</si>
  <si>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</si>
  <si>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15. 4.</t>
    </r>
    <r>
      <rPr>
        <sz val="11"/>
        <color theme="1"/>
        <rFont val="Calibri"/>
        <family val="2"/>
        <charset val="238"/>
        <scheme val="minor"/>
      </rPr>
      <t xml:space="preserve"> 2023</t>
    </r>
    <r>
      <rPr>
        <i/>
        <sz val="8"/>
        <color theme="1"/>
        <rFont val="Calibri"/>
        <family val="2"/>
        <charset val="238"/>
        <scheme val="minor"/>
      </rPr>
      <t xml:space="preserve">  (1. Dokl.)</t>
    </r>
  </si>
  <si>
    <r>
      <t>1. – 31. 3. 2023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</si>
  <si>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 xml:space="preserve">1. 2. – </t>
    </r>
    <r>
      <rPr>
        <b/>
        <sz val="11"/>
        <color theme="1"/>
        <rFont val="Calibri"/>
        <family val="2"/>
        <charset val="238"/>
        <scheme val="minor"/>
      </rPr>
      <t>1. 3.</t>
    </r>
    <r>
      <rPr>
        <sz val="11"/>
        <color theme="1"/>
        <rFont val="Calibri"/>
        <family val="2"/>
        <charset val="238"/>
        <scheme val="minor"/>
      </rPr>
      <t xml:space="preserve"> 2023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</si>
  <si>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>1. 2. – 1. 3. 2023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</si>
  <si>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>1. 6. – 15. 7.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</si>
  <si>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>1. – 31. 10.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</si>
  <si>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16. – 31. 1.</t>
    </r>
    <r>
      <rPr>
        <sz val="11"/>
        <color theme="1"/>
        <rFont val="Calibri"/>
        <family val="2"/>
        <charset val="238"/>
        <scheme val="minor"/>
      </rPr>
      <t xml:space="preserve"> 2023</t>
    </r>
  </si>
  <si>
    <r>
      <t>1. – 30. 6.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</si>
  <si>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1. – 30. 4. 2023</t>
  </si>
  <si>
    <t>1. 6. – 30. 10. 2023</t>
  </si>
  <si>
    <t>15. 10. 2022 – 15. 2. 2023</t>
  </si>
  <si>
    <r>
      <t>1. 4. – 2. 5.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</si>
  <si>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1. 4. – </t>
    </r>
    <r>
      <rPr>
        <b/>
        <sz val="11"/>
        <color theme="1"/>
        <rFont val="Calibri"/>
        <family val="2"/>
        <charset val="238"/>
        <scheme val="minor"/>
      </rPr>
      <t>2. 5.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</si>
  <si>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1. 11. 2023 – 30. 4. 2024</t>
  </si>
  <si>
    <r>
      <t>1. – 31. 12. 2023</t>
    </r>
    <r>
      <rPr>
        <i/>
        <sz val="8"/>
        <color theme="1"/>
        <rFont val="Calibri"/>
        <family val="2"/>
        <charset val="238"/>
        <scheme val="minor"/>
      </rPr>
      <t xml:space="preserve">  (1. ŽoD)</t>
    </r>
  </si>
  <si>
    <r>
      <t>1. – 31. 7.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</si>
  <si>
    <t>9.A.a.1.a.</t>
  </si>
  <si>
    <t>9.A.a.2.a.</t>
  </si>
  <si>
    <t>9.A.a.2.b.</t>
  </si>
  <si>
    <t>Podpora pořádání seminářů a školení (živočišná výroba)</t>
  </si>
  <si>
    <t>semináře a školení - živočišná výroba</t>
  </si>
  <si>
    <t>Zveřejňování výsledků plemenářské práce</t>
  </si>
  <si>
    <t>Zabezpečování pořádání výstav a přehlídek hospodářských zvířat</t>
  </si>
  <si>
    <t>výstavy a přehlídky hosp. zvířat</t>
  </si>
  <si>
    <t>výsledky plemenářské práce</t>
  </si>
  <si>
    <t>1. 7. – 20. 12. 2023</t>
  </si>
  <si>
    <r>
      <t>3. – 31. 1.</t>
    </r>
    <r>
      <rPr>
        <sz val="11"/>
        <color theme="1"/>
        <rFont val="Calibri"/>
        <family val="2"/>
        <charset val="238"/>
        <scheme val="minor"/>
      </rPr>
      <t xml:space="preserve"> 2024</t>
    </r>
  </si>
  <si>
    <r>
      <t xml:space="preserve">1. 6. – </t>
    </r>
    <r>
      <rPr>
        <b/>
        <sz val="11"/>
        <color theme="1"/>
        <rFont val="Calibri"/>
        <family val="2"/>
        <charset val="238"/>
        <scheme val="minor"/>
      </rPr>
      <t>15. 7.</t>
    </r>
    <r>
      <rPr>
        <sz val="11"/>
        <color theme="1"/>
        <rFont val="Calibri"/>
        <family val="2"/>
        <charset val="238"/>
        <scheme val="minor"/>
      </rPr>
      <t xml:space="preserve"> 2023 (</t>
    </r>
    <r>
      <rPr>
        <sz val="11"/>
        <color rgb="FFFF0000"/>
        <rFont val="Calibri"/>
        <family val="2"/>
        <charset val="238"/>
        <scheme val="minor"/>
      </rPr>
      <t>+D</t>
    </r>
    <r>
      <rPr>
        <sz val="11"/>
        <color theme="1"/>
        <rFont val="Calibri"/>
        <family val="2"/>
        <charset val="238"/>
        <scheme val="minor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</si>
</sst>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/yyyy;@"/>
  </numFmts>
  <fonts count="36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i/>
      <sz val="11"/>
      <color rgb="FFC00000"/>
      <name val="Calibri"/>
      <family val="2"/>
      <charset val="238"/>
      <scheme val="minor"/>
    </font>
    <font>
      <i/>
      <sz val="10"/>
      <color rgb="FFC00000"/>
      <name val="Arial Narrow"/>
      <family val="2"/>
      <charset val="238"/>
    </font>
    <font>
      <sz val="4"/>
      <color theme="1"/>
      <name val="Calibri"/>
      <family val="2"/>
      <charset val="238"/>
      <scheme val="minor"/>
    </font>
    <font>
      <i/>
      <sz val="10"/>
      <color rgb="FFC0000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5" tint="0.59999389629810485"/>
      <name val="Calibri"/>
      <family val="2"/>
      <charset val="238"/>
      <scheme val="minor"/>
    </font>
    <font>
      <sz val="10"/>
      <color theme="7" tint="0.79998168889431442"/>
      <name val="Calibri"/>
      <family val="2"/>
      <charset val="238"/>
      <scheme val="minor"/>
    </font>
    <font>
      <sz val="10"/>
      <color theme="9" tint="0.59999389629810485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rgb="FF0070C0"/>
      <name val="Calibri"/>
      <family val="2"/>
      <charset val="238"/>
      <scheme val="minor"/>
    </font>
    <font>
      <u/>
      <sz val="10"/>
      <color rgb="FF0070C0"/>
      <name val="Calibri"/>
      <family val="2"/>
      <charset val="238"/>
      <scheme val="minor"/>
    </font>
    <font>
      <sz val="10"/>
      <color rgb="FF0070C0"/>
      <name val="Calibri"/>
      <family val="2"/>
      <charset val="238"/>
      <scheme val="minor"/>
    </font>
    <font>
      <sz val="3"/>
      <color theme="1"/>
      <name val="Calibri"/>
      <family val="2"/>
      <charset val="238"/>
      <scheme val="minor"/>
    </font>
    <font>
      <sz val="9"/>
      <color theme="1" tint="0.499984740745262"/>
      <name val="Calibri"/>
      <family val="2"/>
      <charset val="238"/>
      <scheme val="minor"/>
    </font>
    <font>
      <b/>
      <sz val="10"/>
      <color rgb="FF0070C0"/>
      <name val="Arial Narrow"/>
      <family val="2"/>
      <charset val="238"/>
    </font>
    <font>
      <sz val="10"/>
      <color rgb="FFFF0000"/>
      <name val="Arial Narrow"/>
      <family val="2"/>
      <charset val="238"/>
    </font>
    <font>
      <sz val="4"/>
      <color theme="1"/>
      <name val="Arial Narrow"/>
      <family val="2"/>
      <charset val="238"/>
    </font>
    <font>
      <sz val="3"/>
      <color theme="1"/>
      <name val="Arial Narrow"/>
      <family val="2"/>
      <charset val="238"/>
    </font>
    <font>
      <i/>
      <sz val="10"/>
      <color rgb="FF0070C0"/>
      <name val="Calibri"/>
      <family val="2"/>
      <charset val="238"/>
      <scheme val="minor"/>
    </font>
    <font>
      <b/>
      <sz val="12"/>
      <color rgb="FF0070C0"/>
      <name val="Calibri"/>
      <family val="2"/>
      <charset val="238"/>
      <scheme val="minor"/>
    </font>
    <font>
      <sz val="10"/>
      <color rgb="FFC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0"/>
      <color rgb="FFC0000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9"/>
      <color rgb="FFC00000"/>
      <name val="Calibri"/>
      <family val="2"/>
      <charset val="238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4B083"/>
        <bgColor indexed="64"/>
      </patternFill>
    </fill>
    <fill>
      <patternFill patternType="solid">
        <fgColor rgb="FFA8D08D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36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4659260841701"/>
      </left>
      <right style="medium">
        <color theme="0" tint="-0.499984740745262"/>
      </right>
      <top/>
      <bottom/>
      <diagonal/>
    </border>
    <border>
      <left style="thin">
        <color theme="0" tint="-0.2499465926084170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24994659260841701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24994659260841701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24994659260841701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 style="medium">
        <color theme="0" tint="-0.499984740745262"/>
      </left>
      <right/>
      <top/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24994659260841701"/>
      </left>
      <right/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/>
      <diagonal/>
    </border>
    <border>
      <left style="thin">
        <color theme="0" tint="-0.24994659260841701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thin">
        <color theme="0" tint="-0.499984740745262"/>
      </top>
      <bottom/>
      <diagonal/>
    </border>
    <border>
      <left style="medium">
        <color theme="0" tint="-0.499984740745262"/>
      </left>
      <right style="thin">
        <color theme="0" tint="-0.24994659260841701"/>
      </right>
      <top/>
      <bottom style="thin">
        <color theme="0" tint="-0.499984740745262"/>
      </bottom>
      <diagonal/>
    </border>
    <border>
      <left style="medium">
        <color theme="0" tint="-0.499984740745262"/>
      </left>
      <right style="thin">
        <color theme="0" tint="-0.24994659260841701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1">
    <xf numFmtId="0" fontId="0" fillId="0" borderId="0" xfId="0"/>
    <xf numFmtId="0" fontId="0" fillId="0" borderId="0" xfId="0" applyAlignment="1">
      <alignment vertical="center"/>
    </xf>
    <xf numFmtId="0" fontId="0" fillId="5" borderId="1" xfId="0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5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7" fillId="4" borderId="1" xfId="0" applyFont="1" applyFill="1" applyBorder="1" applyAlignment="1">
      <alignment vertical="center"/>
    </xf>
    <xf numFmtId="0" fontId="10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5" borderId="1" xfId="0" applyFont="1" applyFill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6" borderId="0" xfId="0" applyFont="1" applyFill="1" applyAlignment="1">
      <alignment horizontal="left" vertical="center" indent="3"/>
    </xf>
    <xf numFmtId="0" fontId="3" fillId="7" borderId="0" xfId="0" applyFont="1" applyFill="1" applyAlignment="1">
      <alignment horizontal="left" vertical="center" indent="3"/>
    </xf>
    <xf numFmtId="0" fontId="3" fillId="8" borderId="0" xfId="0" applyFont="1" applyFill="1" applyAlignment="1">
      <alignment horizontal="left" vertical="center" indent="3"/>
    </xf>
    <xf numFmtId="0" fontId="11" fillId="0" borderId="0" xfId="0" applyFont="1" applyAlignment="1">
      <alignment vertical="center"/>
    </xf>
    <xf numFmtId="0" fontId="12" fillId="0" borderId="0" xfId="1" applyFont="1" applyAlignment="1">
      <alignment vertical="center"/>
    </xf>
    <xf numFmtId="0" fontId="18" fillId="0" borderId="0" xfId="0" applyFont="1" applyAlignment="1">
      <alignment horizontal="left"/>
    </xf>
    <xf numFmtId="0" fontId="10" fillId="0" borderId="0" xfId="0" applyFont="1"/>
    <xf numFmtId="0" fontId="19" fillId="0" borderId="0" xfId="0" applyFont="1" applyAlignment="1">
      <alignment horizontal="right"/>
    </xf>
    <xf numFmtId="0" fontId="19" fillId="0" borderId="0" xfId="0" applyFont="1" applyAlignment="1">
      <alignment horizontal="left"/>
    </xf>
    <xf numFmtId="0" fontId="20" fillId="0" borderId="0" xfId="0" applyFont="1" applyAlignment="1">
      <alignment vertical="center"/>
    </xf>
    <xf numFmtId="0" fontId="21" fillId="0" borderId="0" xfId="0" applyFont="1" applyAlignment="1">
      <alignment horizontal="left" vertical="center"/>
    </xf>
    <xf numFmtId="0" fontId="22" fillId="0" borderId="0" xfId="0" applyFont="1"/>
    <xf numFmtId="0" fontId="23" fillId="0" borderId="9" xfId="0" applyFont="1" applyBorder="1"/>
    <xf numFmtId="0" fontId="23" fillId="0" borderId="10" xfId="0" applyFont="1" applyBorder="1" applyAlignment="1">
      <alignment horizontal="left"/>
    </xf>
    <xf numFmtId="0" fontId="23" fillId="0" borderId="10" xfId="0" applyFont="1" applyBorder="1"/>
    <xf numFmtId="0" fontId="23" fillId="0" borderId="11" xfId="0" applyFont="1" applyBorder="1"/>
    <xf numFmtId="0" fontId="5" fillId="0" borderId="0" xfId="0" applyFont="1" applyAlignment="1">
      <alignment vertical="center"/>
    </xf>
    <xf numFmtId="0" fontId="24" fillId="0" borderId="0" xfId="0" applyFont="1" applyAlignment="1">
      <alignment horizontal="left"/>
    </xf>
    <xf numFmtId="0" fontId="5" fillId="0" borderId="0" xfId="0" applyFont="1" applyAlignment="1"/>
    <xf numFmtId="0" fontId="0" fillId="0" borderId="0" xfId="0" applyAlignment="1"/>
    <xf numFmtId="0" fontId="22" fillId="0" borderId="0" xfId="0" applyFont="1" applyAlignment="1"/>
    <xf numFmtId="0" fontId="5" fillId="0" borderId="13" xfId="0" applyFont="1" applyBorder="1" applyAlignment="1"/>
    <xf numFmtId="0" fontId="0" fillId="0" borderId="4" xfId="0" applyBorder="1" applyAlignment="1"/>
    <xf numFmtId="0" fontId="5" fillId="0" borderId="0" xfId="0" applyFont="1" applyBorder="1" applyAlignment="1"/>
    <xf numFmtId="0" fontId="0" fillId="0" borderId="2" xfId="0" applyBorder="1" applyAlignment="1"/>
    <xf numFmtId="0" fontId="5" fillId="0" borderId="14" xfId="0" applyFont="1" applyBorder="1" applyAlignment="1"/>
    <xf numFmtId="0" fontId="0" fillId="0" borderId="5" xfId="0" applyBorder="1" applyAlignment="1"/>
    <xf numFmtId="0" fontId="5" fillId="0" borderId="15" xfId="0" applyFont="1" applyBorder="1" applyAlignment="1"/>
    <xf numFmtId="0" fontId="0" fillId="0" borderId="6" xfId="0" applyBorder="1" applyAlignment="1"/>
    <xf numFmtId="0" fontId="5" fillId="0" borderId="16" xfId="0" applyFont="1" applyBorder="1" applyAlignment="1"/>
    <xf numFmtId="0" fontId="0" fillId="0" borderId="3" xfId="0" applyBorder="1" applyAlignment="1"/>
    <xf numFmtId="0" fontId="5" fillId="0" borderId="13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15" xfId="0" applyFont="1" applyBorder="1" applyAlignment="1">
      <alignment vertical="center"/>
    </xf>
    <xf numFmtId="0" fontId="5" fillId="0" borderId="1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1" fillId="0" borderId="2" xfId="0" applyFont="1" applyBorder="1" applyAlignment="1">
      <alignment vertical="center"/>
    </xf>
    <xf numFmtId="0" fontId="5" fillId="0" borderId="16" xfId="0" applyFont="1" applyBorder="1" applyAlignment="1">
      <alignment vertical="center"/>
    </xf>
    <xf numFmtId="0" fontId="25" fillId="0" borderId="0" xfId="0" applyFont="1" applyBorder="1" applyAlignment="1">
      <alignment vertical="center"/>
    </xf>
    <xf numFmtId="0" fontId="10" fillId="0" borderId="0" xfId="0" applyFont="1" applyAlignment="1"/>
    <xf numFmtId="0" fontId="26" fillId="0" borderId="0" xfId="0" applyFont="1" applyAlignment="1"/>
    <xf numFmtId="0" fontId="27" fillId="0" borderId="0" xfId="0" applyFont="1" applyAlignment="1"/>
    <xf numFmtId="0" fontId="28" fillId="0" borderId="0" xfId="0" applyFont="1" applyAlignment="1">
      <alignment vertical="center"/>
    </xf>
    <xf numFmtId="0" fontId="5" fillId="5" borderId="12" xfId="0" applyFont="1" applyFill="1" applyBorder="1" applyAlignment="1">
      <alignment vertical="center"/>
    </xf>
    <xf numFmtId="0" fontId="29" fillId="5" borderId="8" xfId="0" applyFont="1" applyFill="1" applyBorder="1" applyAlignment="1">
      <alignment vertical="center"/>
    </xf>
    <xf numFmtId="164" fontId="32" fillId="9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right"/>
    </xf>
    <xf numFmtId="0" fontId="3" fillId="0" borderId="0" xfId="0" applyFont="1"/>
    <xf numFmtId="0" fontId="5" fillId="0" borderId="20" xfId="0" applyFont="1" applyBorder="1" applyAlignment="1"/>
    <xf numFmtId="0" fontId="5" fillId="10" borderId="13" xfId="0" applyFont="1" applyFill="1" applyBorder="1" applyAlignment="1">
      <alignment vertical="center"/>
    </xf>
    <xf numFmtId="0" fontId="0" fillId="10" borderId="4" xfId="0" applyFill="1" applyBorder="1" applyAlignment="1">
      <alignment vertical="center"/>
    </xf>
    <xf numFmtId="0" fontId="5" fillId="10" borderId="0" xfId="0" applyFont="1" applyFill="1" applyBorder="1" applyAlignment="1">
      <alignment vertical="center"/>
    </xf>
    <xf numFmtId="0" fontId="5" fillId="10" borderId="16" xfId="0" applyFont="1" applyFill="1" applyBorder="1" applyAlignment="1">
      <alignment vertical="center"/>
    </xf>
    <xf numFmtId="0" fontId="0" fillId="10" borderId="3" xfId="0" applyFill="1" applyBorder="1" applyAlignment="1">
      <alignment vertical="center"/>
    </xf>
    <xf numFmtId="0" fontId="5" fillId="0" borderId="12" xfId="0" applyFont="1" applyBorder="1" applyAlignment="1"/>
    <xf numFmtId="0" fontId="5" fillId="0" borderId="12" xfId="0" applyFont="1" applyBorder="1" applyAlignment="1">
      <alignment vertical="center"/>
    </xf>
    <xf numFmtId="0" fontId="0" fillId="0" borderId="18" xfId="0" applyNumberFormat="1" applyBorder="1" applyAlignment="1">
      <alignment horizontal="left"/>
    </xf>
    <xf numFmtId="0" fontId="34" fillId="10" borderId="2" xfId="0" applyFont="1" applyFill="1" applyBorder="1" applyAlignment="1">
      <alignment horizontal="right" vertical="center"/>
    </xf>
    <xf numFmtId="0" fontId="11" fillId="11" borderId="0" xfId="0" applyFont="1" applyFill="1" applyAlignment="1">
      <alignment horizontal="left" vertical="center" indent="4"/>
    </xf>
    <xf numFmtId="0" fontId="3" fillId="11" borderId="0" xfId="0" applyFont="1" applyFill="1" applyAlignment="1">
      <alignment vertical="center"/>
    </xf>
    <xf numFmtId="0" fontId="5" fillId="11" borderId="0" xfId="0" applyFont="1" applyFill="1" applyAlignment="1">
      <alignment vertical="center"/>
    </xf>
    <xf numFmtId="0" fontId="12" fillId="11" borderId="0" xfId="1" applyFont="1" applyFill="1" applyAlignment="1">
      <alignment horizontal="left" vertical="center" indent="4"/>
    </xf>
    <xf numFmtId="0" fontId="30" fillId="9" borderId="0" xfId="0" applyFont="1" applyFill="1" applyAlignment="1">
      <alignment horizontal="center" vertical="center"/>
    </xf>
    <xf numFmtId="0" fontId="0" fillId="0" borderId="17" xfId="0" applyNumberFormat="1" applyBorder="1" applyAlignment="1">
      <alignment horizontal="left"/>
    </xf>
    <xf numFmtId="0" fontId="0" fillId="0" borderId="19" xfId="0" applyNumberFormat="1" applyBorder="1" applyAlignment="1">
      <alignment horizontal="left"/>
    </xf>
    <xf numFmtId="0" fontId="0" fillId="0" borderId="3" xfId="0" applyBorder="1" applyAlignment="1">
      <alignment vertical="center"/>
    </xf>
    <xf numFmtId="0" fontId="31" fillId="0" borderId="23" xfId="0" applyFont="1" applyBorder="1" applyAlignment="1">
      <alignment vertical="center"/>
    </xf>
    <xf numFmtId="0" fontId="2" fillId="10" borderId="24" xfId="0" applyFont="1" applyFill="1" applyBorder="1" applyAlignment="1">
      <alignment vertical="center"/>
    </xf>
    <xf numFmtId="0" fontId="2" fillId="10" borderId="25" xfId="0" applyFont="1" applyFill="1" applyBorder="1" applyAlignment="1">
      <alignment vertical="center"/>
    </xf>
    <xf numFmtId="0" fontId="2" fillId="10" borderId="26" xfId="0" applyFont="1" applyFill="1" applyBorder="1" applyAlignment="1">
      <alignment vertical="center"/>
    </xf>
    <xf numFmtId="0" fontId="0" fillId="5" borderId="21" xfId="0" applyNumberFormat="1" applyFill="1" applyBorder="1" applyAlignment="1">
      <alignment vertical="center"/>
    </xf>
    <xf numFmtId="0" fontId="23" fillId="5" borderId="7" xfId="0" applyFont="1" applyFill="1" applyBorder="1" applyAlignment="1">
      <alignment vertical="center"/>
    </xf>
    <xf numFmtId="0" fontId="3" fillId="5" borderId="21" xfId="0" applyFont="1" applyFill="1" applyBorder="1" applyAlignment="1">
      <alignment vertical="center"/>
    </xf>
    <xf numFmtId="0" fontId="2" fillId="0" borderId="24" xfId="0" applyFont="1" applyBorder="1" applyAlignment="1">
      <alignment vertical="center"/>
    </xf>
    <xf numFmtId="0" fontId="2" fillId="0" borderId="25" xfId="0" applyFont="1" applyBorder="1" applyAlignment="1">
      <alignment vertical="center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26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25" xfId="0" applyFont="1" applyBorder="1" applyAlignment="1"/>
    <xf numFmtId="0" fontId="2" fillId="0" borderId="24" xfId="0" applyFont="1" applyBorder="1" applyAlignment="1"/>
    <xf numFmtId="0" fontId="2" fillId="0" borderId="27" xfId="0" applyFont="1" applyBorder="1" applyAlignment="1"/>
    <xf numFmtId="0" fontId="2" fillId="0" borderId="28" xfId="0" applyFont="1" applyBorder="1" applyAlignment="1"/>
    <xf numFmtId="0" fontId="2" fillId="0" borderId="26" xfId="0" applyFont="1" applyBorder="1" applyAlignment="1"/>
    <xf numFmtId="0" fontId="2" fillId="0" borderId="29" xfId="0" applyFont="1" applyBorder="1" applyAlignment="1"/>
    <xf numFmtId="0" fontId="0" fillId="0" borderId="23" xfId="0" applyBorder="1" applyAlignment="1"/>
    <xf numFmtId="0" fontId="31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2" fillId="0" borderId="29" xfId="0" applyFont="1" applyBorder="1" applyAlignment="1">
      <alignment vertical="center"/>
    </xf>
    <xf numFmtId="0" fontId="13" fillId="0" borderId="25" xfId="0" applyFont="1" applyBorder="1" applyAlignment="1">
      <alignment vertical="center"/>
    </xf>
    <xf numFmtId="0" fontId="3" fillId="5" borderId="30" xfId="0" applyFont="1" applyFill="1" applyBorder="1" applyAlignment="1">
      <alignment vertical="center"/>
    </xf>
    <xf numFmtId="0" fontId="3" fillId="7" borderId="31" xfId="0" applyFont="1" applyFill="1" applyBorder="1" applyAlignment="1">
      <alignment horizontal="left" vertical="center"/>
    </xf>
    <xf numFmtId="0" fontId="15" fillId="7" borderId="22" xfId="0" applyFont="1" applyFill="1" applyBorder="1" applyAlignment="1">
      <alignment horizontal="left" vertical="center"/>
    </xf>
    <xf numFmtId="0" fontId="3" fillId="8" borderId="32" xfId="0" applyFont="1" applyFill="1" applyBorder="1" applyAlignment="1">
      <alignment horizontal="left" vertical="center"/>
    </xf>
    <xf numFmtId="0" fontId="16" fillId="8" borderId="22" xfId="0" applyFont="1" applyFill="1" applyBorder="1" applyAlignment="1">
      <alignment horizontal="left" vertical="center"/>
    </xf>
    <xf numFmtId="0" fontId="16" fillId="8" borderId="33" xfId="0" applyFont="1" applyFill="1" applyBorder="1" applyAlignment="1">
      <alignment horizontal="left" vertical="center"/>
    </xf>
    <xf numFmtId="0" fontId="14" fillId="6" borderId="22" xfId="0" applyFont="1" applyFill="1" applyBorder="1" applyAlignment="1">
      <alignment horizontal="left" vertical="center"/>
    </xf>
    <xf numFmtId="0" fontId="14" fillId="6" borderId="34" xfId="0" applyFont="1" applyFill="1" applyBorder="1" applyAlignment="1">
      <alignment horizontal="left" vertical="center"/>
    </xf>
    <xf numFmtId="0" fontId="3" fillId="7" borderId="30" xfId="0" applyFont="1" applyFill="1" applyBorder="1" applyAlignment="1">
      <alignment horizontal="left" vertical="center"/>
    </xf>
    <xf numFmtId="0" fontId="0" fillId="0" borderId="4" xfId="0" applyFont="1" applyBorder="1" applyAlignment="1"/>
    <xf numFmtId="0" fontId="0" fillId="0" borderId="4" xfId="0" applyFont="1" applyBorder="1" applyAlignment="1">
      <alignment vertical="center"/>
    </xf>
    <xf numFmtId="0" fontId="0" fillId="0" borderId="2" xfId="0" applyFont="1" applyBorder="1" applyAlignment="1"/>
    <xf numFmtId="0" fontId="0" fillId="0" borderId="2" xfId="0" applyFont="1" applyBorder="1" applyAlignment="1">
      <alignment vertical="center"/>
    </xf>
    <xf numFmtId="0" fontId="15" fillId="7" borderId="33" xfId="0" applyFont="1" applyFill="1" applyBorder="1" applyAlignment="1">
      <alignment horizontal="left" vertical="center"/>
    </xf>
    <xf numFmtId="0" fontId="2" fillId="0" borderId="6" xfId="0" applyFont="1" applyBorder="1" applyAlignment="1">
      <alignment vertical="center"/>
    </xf>
    <xf numFmtId="0" fontId="2" fillId="0" borderId="25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12" borderId="1" xfId="0" applyFont="1" applyFill="1" applyBorder="1" applyAlignment="1">
      <alignment vertical="center" wrapText="1"/>
    </xf>
    <xf numFmtId="0" fontId="2" fillId="0" borderId="3" xfId="0" applyFont="1" applyBorder="1" applyAlignment="1"/>
    <xf numFmtId="0" fontId="2" fillId="0" borderId="3" xfId="0" applyFont="1" applyBorder="1" applyAlignment="1">
      <alignment vertical="center"/>
    </xf>
    <xf numFmtId="0" fontId="3" fillId="6" borderId="32" xfId="0" applyFont="1" applyFill="1" applyBorder="1" applyAlignment="1">
      <alignment horizontal="left" vertical="center"/>
    </xf>
    <xf numFmtId="0" fontId="2" fillId="0" borderId="5" xfId="0" applyFont="1" applyBorder="1" applyAlignment="1">
      <alignment vertical="center"/>
    </xf>
    <xf numFmtId="0" fontId="23" fillId="0" borderId="35" xfId="0" applyFont="1" applyBorder="1"/>
    <xf numFmtId="0" fontId="0" fillId="11" borderId="5" xfId="0" applyFill="1" applyBorder="1" applyAlignment="1">
      <alignment vertical="center"/>
    </xf>
    <xf numFmtId="0" fontId="0" fillId="11" borderId="3" xfId="0" applyFill="1" applyBorder="1" applyAlignment="1">
      <alignment vertical="center"/>
    </xf>
    <xf numFmtId="0" fontId="2" fillId="11" borderId="27" xfId="0" applyFont="1" applyFill="1" applyBorder="1" applyAlignment="1">
      <alignment vertical="center"/>
    </xf>
    <xf numFmtId="0" fontId="5" fillId="11" borderId="14" xfId="0" applyFont="1" applyFill="1" applyBorder="1" applyAlignment="1">
      <alignment vertical="center"/>
    </xf>
    <xf numFmtId="0" fontId="2" fillId="11" borderId="26" xfId="0" applyFont="1" applyFill="1" applyBorder="1" applyAlignment="1">
      <alignment vertical="center"/>
    </xf>
    <xf numFmtId="0" fontId="5" fillId="11" borderId="16" xfId="0" applyFont="1" applyFill="1" applyBorder="1" applyAlignment="1">
      <alignment vertical="center"/>
    </xf>
    <xf numFmtId="0" fontId="0" fillId="11" borderId="2" xfId="0" applyFill="1" applyBorder="1" applyAlignment="1">
      <alignment vertical="center"/>
    </xf>
    <xf numFmtId="0" fontId="3" fillId="8" borderId="31" xfId="0" applyFont="1" applyFill="1" applyBorder="1" applyAlignment="1">
      <alignment horizontal="left" vertical="center"/>
    </xf>
    <xf numFmtId="0" fontId="31" fillId="0" borderId="4" xfId="0" applyFont="1" applyBorder="1" applyAlignment="1">
      <alignment vertical="center"/>
    </xf>
    <xf numFmtId="0" fontId="3" fillId="7" borderId="22" xfId="0" applyFont="1" applyFill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17" xfId="0" applyNumberFormat="1" applyFont="1" applyBorder="1" applyAlignment="1">
      <alignment horizontal="left"/>
    </xf>
    <xf numFmtId="0" fontId="1" fillId="0" borderId="18" xfId="0" applyNumberFormat="1" applyFont="1" applyBorder="1" applyAlignment="1">
      <alignment horizontal="left"/>
    </xf>
    <xf numFmtId="0" fontId="1" fillId="0" borderId="19" xfId="0" applyNumberFormat="1" applyFont="1" applyBorder="1" applyAlignment="1">
      <alignment horizontal="left"/>
    </xf>
    <xf numFmtId="0" fontId="1" fillId="0" borderId="21" xfId="0" applyNumberFormat="1" applyFont="1" applyBorder="1" applyAlignment="1">
      <alignment horizontal="left"/>
    </xf>
    <xf numFmtId="0" fontId="35" fillId="0" borderId="9" xfId="0" applyFont="1" applyBorder="1"/>
    <xf numFmtId="0" fontId="35" fillId="0" borderId="10" xfId="0" applyFont="1" applyBorder="1" applyAlignment="1">
      <alignment horizontal="left"/>
    </xf>
    <xf numFmtId="0" fontId="35" fillId="0" borderId="10" xfId="0" applyFont="1" applyBorder="1"/>
    <xf numFmtId="0" fontId="35" fillId="0" borderId="11" xfId="0" applyFont="1" applyBorder="1"/>
    <xf numFmtId="0" fontId="35" fillId="0" borderId="7" xfId="0" applyFont="1" applyBorder="1"/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</xdr:colOff>
      <xdr:row>2</xdr:row>
      <xdr:rowOff>142875</xdr:rowOff>
    </xdr:from>
    <xdr:to>
      <xdr:col>8</xdr:col>
      <xdr:colOff>277620</xdr:colOff>
      <xdr:row>4</xdr:row>
      <xdr:rowOff>28575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14825" y="142875"/>
          <a:ext cx="229995" cy="2095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zif.cz/cs/nd-terminy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szif.cz/cs/nd-term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  <pageSetUpPr fitToPage="1"/>
  </sheetPr>
  <dimension ref="A1:L246"/>
  <sheetViews>
    <sheetView showGridLines="0" tabSelected="1" zoomScaleNormal="100" workbookViewId="0">
      <pane ySplit="8" topLeftCell="A147" activePane="bottomLeft" state="frozen"/>
      <selection pane="bottomLeft" activeCell="G2" sqref="G2"/>
    </sheetView>
  </sheetViews>
  <sheetFormatPr defaultRowHeight="15" outlineLevelCol="1" x14ac:dyDescent="0.25"/>
  <cols>
    <col min="1" max="1" width="9.5703125" customWidth="1"/>
    <col min="2" max="2" width="6.85546875" hidden="1" customWidth="1" outlineLevel="1"/>
    <col min="3" max="3" width="5.42578125" customWidth="1" collapsed="1"/>
    <col min="4" max="4" width="11.5703125" style="34" customWidth="1"/>
    <col min="5" max="5" width="29.42578125" style="33" hidden="1" customWidth="1" outlineLevel="1"/>
    <col min="6" max="6" width="25.85546875" style="34" customWidth="1" collapsed="1"/>
    <col min="7" max="7" width="11.5703125" style="34" customWidth="1"/>
    <col min="8" max="8" width="29.42578125" style="33" hidden="1" customWidth="1" outlineLevel="1"/>
    <col min="9" max="9" width="25.85546875" style="34" customWidth="1" collapsed="1"/>
    <col min="10" max="10" width="11.5703125" style="34" customWidth="1"/>
    <col min="11" max="11" width="29.42578125" style="33" hidden="1" customWidth="1" outlineLevel="1"/>
    <col min="12" max="12" width="25.85546875" style="34" customWidth="1" collapsed="1"/>
    <col min="13" max="13" width="1.85546875" customWidth="1"/>
  </cols>
  <sheetData>
    <row r="1" spans="1:12" s="14" customFormat="1" ht="12.75" x14ac:dyDescent="0.25">
      <c r="A1" s="24" t="str">
        <f>'DP názvy'!A1</f>
        <v>dotazy a konzultace k danému DP řeší:</v>
      </c>
      <c r="B1" s="24"/>
      <c r="C1" s="10"/>
      <c r="E1" s="31"/>
      <c r="G1" s="80" t="s">
        <v>164</v>
      </c>
      <c r="H1" s="31"/>
      <c r="I1" s="76" t="s">
        <v>82</v>
      </c>
      <c r="J1" s="77"/>
      <c r="K1" s="78"/>
      <c r="L1" s="77"/>
    </row>
    <row r="2" spans="1:12" s="14" customFormat="1" ht="12.75" x14ac:dyDescent="0.25">
      <c r="A2" s="16" t="str">
        <f>'DP názvy'!A2</f>
        <v>OPŽL</v>
      </c>
      <c r="B2" s="16"/>
      <c r="C2" s="25" t="str">
        <f>'DP názvy'!B2</f>
        <v>… Oddělení příjmu žádostí a LPIS (okresní pracoviště)</v>
      </c>
      <c r="E2" s="31"/>
      <c r="G2" s="63">
        <v>45153</v>
      </c>
      <c r="H2" s="31"/>
      <c r="I2" s="79" t="s">
        <v>83</v>
      </c>
      <c r="J2" s="77"/>
      <c r="K2" s="78"/>
      <c r="L2" s="77"/>
    </row>
    <row r="3" spans="1:12" s="14" customFormat="1" ht="12.75" x14ac:dyDescent="0.25">
      <c r="A3" s="17" t="str">
        <f>'DP názvy'!A3</f>
        <v>PRV</v>
      </c>
      <c r="B3" s="17"/>
      <c r="C3" s="25" t="str">
        <f>'DP názvy'!B3</f>
        <v>… Oddělení projektových opatření (Regionální odbory)</v>
      </c>
      <c r="E3" s="31"/>
      <c r="H3" s="31"/>
      <c r="K3" s="31"/>
    </row>
    <row r="4" spans="1:12" s="14" customFormat="1" ht="12.75" x14ac:dyDescent="0.25">
      <c r="A4" s="15" t="str">
        <f>'DP názvy'!A4</f>
        <v>CP</v>
      </c>
      <c r="B4" s="15"/>
      <c r="C4" s="25" t="str">
        <f>'DP názvy'!B4</f>
        <v>… centrální pracoviště SZIF (Praha)</v>
      </c>
      <c r="E4" s="31"/>
      <c r="H4" s="31"/>
      <c r="I4" s="60" t="s">
        <v>163</v>
      </c>
      <c r="K4" s="31"/>
    </row>
    <row r="5" spans="1:12" s="21" customFormat="1" ht="6.75" x14ac:dyDescent="0.15">
      <c r="D5" s="57"/>
      <c r="E5" s="58"/>
      <c r="F5" s="57"/>
      <c r="G5" s="57"/>
      <c r="H5" s="58"/>
      <c r="I5" s="57"/>
      <c r="J5" s="57"/>
      <c r="K5" s="58"/>
      <c r="L5" s="57"/>
    </row>
    <row r="6" spans="1:12" ht="21" x14ac:dyDescent="0.35">
      <c r="C6" s="20"/>
      <c r="D6" s="20"/>
      <c r="F6" s="22" t="s">
        <v>173</v>
      </c>
      <c r="G6" s="23">
        <v>2023</v>
      </c>
      <c r="H6" s="32"/>
    </row>
    <row r="7" spans="1:12" s="26" customFormat="1" ht="6.75" thickBot="1" x14ac:dyDescent="0.2">
      <c r="D7" s="35"/>
      <c r="E7" s="59"/>
      <c r="F7" s="35"/>
      <c r="G7" s="35"/>
      <c r="H7" s="59"/>
      <c r="I7" s="35"/>
      <c r="J7" s="35"/>
      <c r="K7" s="59"/>
      <c r="L7" s="35"/>
    </row>
    <row r="8" spans="1:12" ht="16.5" thickBot="1" x14ac:dyDescent="0.3">
      <c r="A8" s="88" t="s">
        <v>90</v>
      </c>
      <c r="B8" s="89" t="s">
        <v>114</v>
      </c>
      <c r="C8" s="108" t="s">
        <v>162</v>
      </c>
      <c r="D8" s="90" t="s">
        <v>79</v>
      </c>
      <c r="E8" s="61" t="s">
        <v>160</v>
      </c>
      <c r="F8" s="62" t="str">
        <f>CONCATENATE("Žádosti na rok ",AktRok)</f>
        <v>Žádosti na rok 2023</v>
      </c>
      <c r="G8" s="90" t="s">
        <v>79</v>
      </c>
      <c r="H8" s="61" t="s">
        <v>160</v>
      </c>
      <c r="I8" s="62" t="str">
        <f>CONCATENATE("Doklady na rok ",AktRok)</f>
        <v>Doklady na rok 2023</v>
      </c>
      <c r="J8" s="90" t="s">
        <v>79</v>
      </c>
      <c r="K8" s="61" t="s">
        <v>160</v>
      </c>
      <c r="L8" s="62" t="str">
        <f>CONCATENATE("Žádosti na rok ",AktRok+1)</f>
        <v>Žádosti na rok 2024</v>
      </c>
    </row>
    <row r="9" spans="1:12" x14ac:dyDescent="0.25">
      <c r="A9" s="81" t="s">
        <v>91</v>
      </c>
      <c r="B9" s="27" t="str">
        <f t="shared" ref="B9:B28" si="0">CONCATENATE("01/",AktRok)</f>
        <v>01/2023</v>
      </c>
      <c r="C9" s="109" t="s">
        <v>87</v>
      </c>
      <c r="D9" s="91" t="s">
        <v>14</v>
      </c>
      <c r="E9" s="46" t="str">
        <f t="shared" ref="E9:E21" si="1">IF(D9="","",VLOOKUP(D9,DPnazvy,3,0))</f>
        <v>ozdrav. plodin - testování</v>
      </c>
      <c r="F9" s="50" t="s">
        <v>175</v>
      </c>
      <c r="G9" s="98"/>
      <c r="H9" s="36" t="str">
        <f t="shared" ref="H9:H21" si="2">IF(G9="","",VLOOKUP(G9,DPnazvy,3,0))</f>
        <v/>
      </c>
      <c r="I9" s="37"/>
      <c r="J9" s="98"/>
      <c r="K9" s="36" t="str">
        <f t="shared" ref="K9:K21" si="3">IF(J9="","",VLOOKUP(J9,DPnazvy,3,0))</f>
        <v/>
      </c>
      <c r="L9" s="37"/>
    </row>
    <row r="10" spans="1:12" x14ac:dyDescent="0.25">
      <c r="A10" s="74">
        <f>AktRok</f>
        <v>2023</v>
      </c>
      <c r="B10" s="28" t="str">
        <f t="shared" si="0"/>
        <v>01/2023</v>
      </c>
      <c r="C10" s="110" t="s">
        <v>87</v>
      </c>
      <c r="D10" s="92" t="s">
        <v>16</v>
      </c>
      <c r="E10" s="47" t="str">
        <f t="shared" si="1"/>
        <v>ozdrav. plodin - šlechtění</v>
      </c>
      <c r="F10" s="51" t="s">
        <v>175</v>
      </c>
      <c r="G10" s="97"/>
      <c r="H10" s="38" t="str">
        <f t="shared" si="2"/>
        <v/>
      </c>
      <c r="I10" s="39"/>
      <c r="J10" s="97"/>
      <c r="K10" s="38" t="str">
        <f t="shared" si="3"/>
        <v/>
      </c>
      <c r="L10" s="39"/>
    </row>
    <row r="11" spans="1:12" x14ac:dyDescent="0.25">
      <c r="A11" s="74"/>
      <c r="B11" s="29" t="str">
        <f t="shared" ref="B11:B17" si="4">CONCATENATE("01/",AktRok)</f>
        <v>01/2023</v>
      </c>
      <c r="C11" s="110" t="s">
        <v>87</v>
      </c>
      <c r="D11" s="92" t="s">
        <v>20</v>
      </c>
      <c r="E11" s="47" t="str">
        <f t="shared" si="1"/>
        <v>ozdrav. plodin - chmel</v>
      </c>
      <c r="F11" s="51" t="s">
        <v>174</v>
      </c>
      <c r="G11" s="97"/>
      <c r="H11" s="38" t="str">
        <f t="shared" si="2"/>
        <v/>
      </c>
      <c r="I11" s="39"/>
      <c r="J11" s="97"/>
      <c r="K11" s="38" t="str">
        <f t="shared" si="3"/>
        <v/>
      </c>
      <c r="L11" s="39"/>
    </row>
    <row r="12" spans="1:12" x14ac:dyDescent="0.25">
      <c r="A12" s="74"/>
      <c r="B12" s="29" t="str">
        <f t="shared" si="4"/>
        <v>01/2023</v>
      </c>
      <c r="C12" s="110" t="s">
        <v>87</v>
      </c>
      <c r="D12" s="92" t="s">
        <v>25</v>
      </c>
      <c r="E12" s="47" t="str">
        <f t="shared" si="1"/>
        <v>ozdrav. chovů drůbeže</v>
      </c>
      <c r="F12" s="51" t="s">
        <v>243</v>
      </c>
      <c r="G12" s="97"/>
      <c r="H12" s="38" t="str">
        <f t="shared" si="2"/>
        <v/>
      </c>
      <c r="I12" s="39"/>
      <c r="J12" s="97"/>
      <c r="K12" s="38" t="str">
        <f t="shared" si="3"/>
        <v/>
      </c>
      <c r="L12" s="39"/>
    </row>
    <row r="13" spans="1:12" x14ac:dyDescent="0.25">
      <c r="A13" s="74"/>
      <c r="B13" s="29" t="str">
        <f t="shared" si="4"/>
        <v>01/2023</v>
      </c>
      <c r="C13" s="110" t="s">
        <v>87</v>
      </c>
      <c r="D13" s="92" t="s">
        <v>27</v>
      </c>
      <c r="E13" s="47" t="str">
        <f t="shared" si="1"/>
        <v>ozdrav. chovů prasat</v>
      </c>
      <c r="F13" s="51" t="s">
        <v>243</v>
      </c>
      <c r="G13" s="97"/>
      <c r="H13" s="38" t="str">
        <f t="shared" si="2"/>
        <v/>
      </c>
      <c r="I13" s="39"/>
      <c r="J13" s="97"/>
      <c r="K13" s="38" t="str">
        <f t="shared" si="3"/>
        <v/>
      </c>
      <c r="L13" s="39"/>
    </row>
    <row r="14" spans="1:12" x14ac:dyDescent="0.25">
      <c r="A14" s="74"/>
      <c r="B14" s="29" t="str">
        <f t="shared" si="4"/>
        <v>01/2023</v>
      </c>
      <c r="C14" s="110" t="s">
        <v>87</v>
      </c>
      <c r="D14" s="92" t="s">
        <v>253</v>
      </c>
      <c r="E14" s="47" t="str">
        <f t="shared" si="1"/>
        <v>semináře a školení - živočišná výroba</v>
      </c>
      <c r="F14" s="51" t="s">
        <v>190</v>
      </c>
      <c r="G14" s="97"/>
      <c r="H14" s="38" t="str">
        <f t="shared" si="2"/>
        <v/>
      </c>
      <c r="I14" s="39"/>
      <c r="J14" s="97"/>
      <c r="K14" s="38" t="str">
        <f t="shared" si="3"/>
        <v/>
      </c>
      <c r="L14" s="39"/>
    </row>
    <row r="15" spans="1:12" x14ac:dyDescent="0.25">
      <c r="A15" s="74"/>
      <c r="B15" s="29" t="str">
        <f t="shared" si="4"/>
        <v>01/2023</v>
      </c>
      <c r="C15" s="110" t="s">
        <v>87</v>
      </c>
      <c r="D15" s="92" t="s">
        <v>254</v>
      </c>
      <c r="E15" s="47" t="str">
        <f t="shared" si="1"/>
        <v>výsledky plemenářské práce</v>
      </c>
      <c r="F15" s="51" t="s">
        <v>190</v>
      </c>
      <c r="G15" s="97"/>
      <c r="H15" s="38" t="str">
        <f t="shared" si="2"/>
        <v/>
      </c>
      <c r="I15" s="39"/>
      <c r="J15" s="97"/>
      <c r="K15" s="38" t="str">
        <f t="shared" si="3"/>
        <v/>
      </c>
      <c r="L15" s="39"/>
    </row>
    <row r="16" spans="1:12" x14ac:dyDescent="0.25">
      <c r="A16" s="74"/>
      <c r="B16" s="29" t="str">
        <f t="shared" si="4"/>
        <v>01/2023</v>
      </c>
      <c r="C16" s="110" t="s">
        <v>87</v>
      </c>
      <c r="D16" s="92" t="s">
        <v>255</v>
      </c>
      <c r="E16" s="47" t="str">
        <f t="shared" si="1"/>
        <v>výstavy a přehlídky hosp. zvířat</v>
      </c>
      <c r="F16" s="51" t="s">
        <v>190</v>
      </c>
      <c r="G16" s="97"/>
      <c r="H16" s="38" t="str">
        <f t="shared" si="2"/>
        <v/>
      </c>
      <c r="I16" s="39"/>
      <c r="J16" s="97"/>
      <c r="K16" s="38" t="str">
        <f t="shared" si="3"/>
        <v/>
      </c>
      <c r="L16" s="39"/>
    </row>
    <row r="17" spans="1:12" x14ac:dyDescent="0.25">
      <c r="A17" s="74"/>
      <c r="B17" s="29" t="str">
        <f t="shared" si="4"/>
        <v>01/2023</v>
      </c>
      <c r="C17" s="110" t="s">
        <v>87</v>
      </c>
      <c r="D17" s="92" t="s">
        <v>30</v>
      </c>
      <c r="E17" s="47" t="str">
        <f t="shared" si="1"/>
        <v>spec. poradenství - rostlinná výroba</v>
      </c>
      <c r="F17" s="51" t="s">
        <v>190</v>
      </c>
      <c r="G17" s="97"/>
      <c r="H17" s="38" t="str">
        <f t="shared" si="2"/>
        <v/>
      </c>
      <c r="I17" s="39"/>
      <c r="J17" s="97"/>
      <c r="K17" s="38" t="str">
        <f t="shared" si="3"/>
        <v/>
      </c>
      <c r="L17" s="39"/>
    </row>
    <row r="18" spans="1:12" x14ac:dyDescent="0.25">
      <c r="A18" s="74"/>
      <c r="B18" s="29" t="str">
        <f t="shared" si="0"/>
        <v>01/2023</v>
      </c>
      <c r="C18" s="110" t="s">
        <v>87</v>
      </c>
      <c r="D18" s="92" t="s">
        <v>78</v>
      </c>
      <c r="E18" s="47" t="str">
        <f t="shared" si="1"/>
        <v>spec. poradenství - odrůdové zkoušky</v>
      </c>
      <c r="F18" s="51" t="s">
        <v>191</v>
      </c>
      <c r="G18" s="97"/>
      <c r="H18" s="38" t="str">
        <f t="shared" si="2"/>
        <v/>
      </c>
      <c r="I18" s="39"/>
      <c r="J18" s="97"/>
      <c r="K18" s="38" t="str">
        <f t="shared" si="3"/>
        <v/>
      </c>
      <c r="L18" s="39"/>
    </row>
    <row r="19" spans="1:12" x14ac:dyDescent="0.25">
      <c r="A19" s="74"/>
      <c r="B19" s="29" t="str">
        <f t="shared" si="0"/>
        <v>01/2023</v>
      </c>
      <c r="C19" s="110" t="s">
        <v>87</v>
      </c>
      <c r="D19" s="92" t="s">
        <v>34</v>
      </c>
      <c r="E19" s="47" t="str">
        <f t="shared" si="1"/>
        <v>školní závody</v>
      </c>
      <c r="F19" s="51" t="s">
        <v>176</v>
      </c>
      <c r="G19" s="97"/>
      <c r="H19" s="38" t="str">
        <f t="shared" si="2"/>
        <v/>
      </c>
      <c r="I19" s="39"/>
      <c r="J19" s="97"/>
      <c r="K19" s="38" t="str">
        <f t="shared" si="3"/>
        <v/>
      </c>
      <c r="L19" s="39"/>
    </row>
    <row r="20" spans="1:12" x14ac:dyDescent="0.25">
      <c r="A20" s="74"/>
      <c r="B20" s="29" t="str">
        <f t="shared" si="0"/>
        <v>01/2023</v>
      </c>
      <c r="C20" s="110" t="s">
        <v>87</v>
      </c>
      <c r="D20" s="92" t="s">
        <v>198</v>
      </c>
      <c r="E20" s="47" t="str">
        <f t="shared" si="1"/>
        <v>mimoprod. funkce rybníků</v>
      </c>
      <c r="F20" s="51" t="s">
        <v>199</v>
      </c>
      <c r="G20" s="97"/>
      <c r="H20" s="38" t="str">
        <f t="shared" si="2"/>
        <v/>
      </c>
      <c r="I20" s="39"/>
      <c r="J20" s="97"/>
      <c r="K20" s="38" t="str">
        <f t="shared" si="3"/>
        <v/>
      </c>
      <c r="L20" s="39"/>
    </row>
    <row r="21" spans="1:12" x14ac:dyDescent="0.25">
      <c r="A21" s="74"/>
      <c r="B21" s="29" t="str">
        <f t="shared" si="0"/>
        <v>01/2023</v>
      </c>
      <c r="C21" s="110" t="s">
        <v>87</v>
      </c>
      <c r="D21" s="92" t="s">
        <v>60</v>
      </c>
      <c r="E21" s="47" t="str">
        <f t="shared" si="1"/>
        <v>Q CZ - konzumní brambory</v>
      </c>
      <c r="F21" s="51" t="s">
        <v>192</v>
      </c>
      <c r="G21" s="97"/>
      <c r="H21" s="38" t="str">
        <f t="shared" si="2"/>
        <v/>
      </c>
      <c r="I21" s="39"/>
      <c r="J21" s="97"/>
      <c r="K21" s="38" t="str">
        <f t="shared" si="3"/>
        <v/>
      </c>
      <c r="L21" s="39"/>
    </row>
    <row r="22" spans="1:12" x14ac:dyDescent="0.25">
      <c r="A22" s="74"/>
      <c r="B22" s="29" t="str">
        <f t="shared" si="0"/>
        <v>01/2023</v>
      </c>
      <c r="C22" s="111" t="s">
        <v>88</v>
      </c>
      <c r="D22" s="93" t="s">
        <v>2</v>
      </c>
      <c r="E22" s="49" t="str">
        <f t="shared" ref="E22:E66" si="5">IF(D22="","",VLOOKUP(D22,DPnazvy,3,0))</f>
        <v>kapková závlaha</v>
      </c>
      <c r="F22" s="52" t="s">
        <v>174</v>
      </c>
      <c r="G22" s="99"/>
      <c r="H22" s="40" t="str">
        <f t="shared" ref="H22:H68" si="6">IF(G22="","",VLOOKUP(G22,DPnazvy,3,0))</f>
        <v/>
      </c>
      <c r="I22" s="41"/>
      <c r="J22" s="99"/>
      <c r="K22" s="40" t="str">
        <f t="shared" ref="K22:K63" si="7">IF(J22="","",VLOOKUP(J22,DPnazvy,3,0))</f>
        <v/>
      </c>
      <c r="L22" s="41"/>
    </row>
    <row r="23" spans="1:12" x14ac:dyDescent="0.25">
      <c r="A23" s="74"/>
      <c r="B23" s="29" t="str">
        <f t="shared" si="0"/>
        <v>01/2023</v>
      </c>
      <c r="C23" s="112" t="s">
        <v>88</v>
      </c>
      <c r="D23" s="92" t="s">
        <v>4</v>
      </c>
      <c r="E23" s="47" t="str">
        <f t="shared" si="5"/>
        <v>restrukturalizace sadů</v>
      </c>
      <c r="F23" s="51" t="s">
        <v>174</v>
      </c>
      <c r="G23" s="97"/>
      <c r="H23" s="38" t="str">
        <f t="shared" si="6"/>
        <v/>
      </c>
      <c r="I23" s="39"/>
      <c r="J23" s="97"/>
      <c r="K23" s="38" t="str">
        <f t="shared" si="7"/>
        <v/>
      </c>
      <c r="L23" s="39"/>
    </row>
    <row r="24" spans="1:12" x14ac:dyDescent="0.25">
      <c r="A24" s="74"/>
      <c r="B24" s="29" t="str">
        <f t="shared" si="0"/>
        <v>01/2023</v>
      </c>
      <c r="C24" s="112" t="s">
        <v>88</v>
      </c>
      <c r="D24" s="92" t="s">
        <v>6</v>
      </c>
      <c r="E24" s="47" t="str">
        <f t="shared" si="5"/>
        <v>restrukturalizace sadů EZ</v>
      </c>
      <c r="F24" s="51" t="s">
        <v>174</v>
      </c>
      <c r="G24" s="97"/>
      <c r="H24" s="38" t="str">
        <f t="shared" si="6"/>
        <v/>
      </c>
      <c r="I24" s="39"/>
      <c r="J24" s="97"/>
      <c r="K24" s="38" t="str">
        <f t="shared" si="7"/>
        <v/>
      </c>
      <c r="L24" s="39"/>
    </row>
    <row r="25" spans="1:12" x14ac:dyDescent="0.25">
      <c r="A25" s="74"/>
      <c r="B25" s="29" t="str">
        <f>CONCATENATE("01/",AktRok)</f>
        <v>01/2023</v>
      </c>
      <c r="C25" s="112" t="s">
        <v>88</v>
      </c>
      <c r="D25" s="92" t="s">
        <v>104</v>
      </c>
      <c r="E25" s="47" t="str">
        <f>IF(D25="","",VLOOKUP(D25,DPnazvy,3,0))</f>
        <v>zpracování zeměd. produktů</v>
      </c>
      <c r="F25" s="51" t="s">
        <v>247</v>
      </c>
      <c r="G25" s="97"/>
      <c r="H25" s="38" t="str">
        <f t="shared" si="6"/>
        <v/>
      </c>
      <c r="I25" s="39"/>
      <c r="J25" s="97"/>
      <c r="K25" s="38" t="str">
        <f>IF(J25="","",VLOOKUP(J25,DPnazvy,3,0))</f>
        <v/>
      </c>
      <c r="L25" s="39"/>
    </row>
    <row r="26" spans="1:12" x14ac:dyDescent="0.25">
      <c r="A26" s="74"/>
      <c r="B26" s="29" t="str">
        <f t="shared" si="0"/>
        <v>01/2023</v>
      </c>
      <c r="C26" s="128" t="s">
        <v>89</v>
      </c>
      <c r="D26" s="93" t="s">
        <v>0</v>
      </c>
      <c r="E26" s="49" t="str">
        <f t="shared" si="5"/>
        <v>včelařství</v>
      </c>
      <c r="F26" s="52" t="s">
        <v>204</v>
      </c>
      <c r="G26" s="99"/>
      <c r="H26" s="40" t="str">
        <f t="shared" si="6"/>
        <v/>
      </c>
      <c r="I26" s="41"/>
      <c r="J26" s="99"/>
      <c r="K26" s="40" t="str">
        <f t="shared" si="7"/>
        <v/>
      </c>
      <c r="L26" s="41"/>
    </row>
    <row r="27" spans="1:12" x14ac:dyDescent="0.25">
      <c r="A27" s="74"/>
      <c r="B27" s="29" t="str">
        <f t="shared" si="0"/>
        <v>01/2023</v>
      </c>
      <c r="C27" s="114" t="s">
        <v>89</v>
      </c>
      <c r="D27" s="92" t="s">
        <v>32</v>
      </c>
      <c r="E27" s="47" t="str">
        <f t="shared" si="5"/>
        <v>výzkum a znalosti - drůbež</v>
      </c>
      <c r="F27" s="51" t="s">
        <v>223</v>
      </c>
      <c r="G27" s="92" t="s">
        <v>32</v>
      </c>
      <c r="H27" s="47" t="str">
        <f t="shared" si="6"/>
        <v>výzkum a znalosti - drůbež</v>
      </c>
      <c r="I27" s="51" t="s">
        <v>223</v>
      </c>
      <c r="J27" s="97"/>
      <c r="K27" s="38" t="str">
        <f t="shared" si="7"/>
        <v/>
      </c>
      <c r="L27" s="39"/>
    </row>
    <row r="28" spans="1:12" ht="15.75" thickBot="1" x14ac:dyDescent="0.3">
      <c r="A28" s="82"/>
      <c r="B28" s="30" t="str">
        <f t="shared" si="0"/>
        <v>01/2023</v>
      </c>
      <c r="C28" s="115" t="s">
        <v>89</v>
      </c>
      <c r="D28" s="95" t="s">
        <v>105</v>
      </c>
      <c r="E28" s="55" t="str">
        <f t="shared" si="5"/>
        <v>obce - péče o zvířata</v>
      </c>
      <c r="F28" s="83" t="s">
        <v>224</v>
      </c>
      <c r="G28" s="95" t="s">
        <v>105</v>
      </c>
      <c r="H28" s="55" t="str">
        <f t="shared" si="6"/>
        <v>obce - péče o zvířata</v>
      </c>
      <c r="I28" s="83" t="s">
        <v>224</v>
      </c>
      <c r="J28" s="101"/>
      <c r="K28" s="44" t="str">
        <f t="shared" si="7"/>
        <v/>
      </c>
      <c r="L28" s="45"/>
    </row>
    <row r="29" spans="1:12" x14ac:dyDescent="0.25">
      <c r="A29" s="81" t="s">
        <v>92</v>
      </c>
      <c r="B29" s="27" t="str">
        <f t="shared" ref="B29:B49" si="8">CONCATENATE("02/",AktRok)</f>
        <v>02/2023</v>
      </c>
      <c r="C29" s="109" t="s">
        <v>87</v>
      </c>
      <c r="D29" s="91" t="s">
        <v>14</v>
      </c>
      <c r="E29" s="46" t="str">
        <f t="shared" ref="E29:E39" si="9">IF(D29="","",VLOOKUP(D29,DPnazvy,3,0))</f>
        <v>ozdrav. plodin - testování</v>
      </c>
      <c r="F29" s="50" t="s">
        <v>175</v>
      </c>
      <c r="G29" s="91"/>
      <c r="H29" s="46" t="str">
        <f t="shared" ref="H29:H39" si="10">IF(G29="","",VLOOKUP(G29,DPnazvy,3,0))</f>
        <v/>
      </c>
      <c r="I29" s="37"/>
      <c r="J29" s="98"/>
      <c r="K29" s="36" t="str">
        <f t="shared" ref="K29:K39" si="11">IF(J29="","",VLOOKUP(J29,DPnazvy,3,0))</f>
        <v/>
      </c>
      <c r="L29" s="37"/>
    </row>
    <row r="30" spans="1:12" x14ac:dyDescent="0.25">
      <c r="A30" s="74">
        <f>AktRok</f>
        <v>2023</v>
      </c>
      <c r="B30" s="28" t="str">
        <f t="shared" si="8"/>
        <v>02/2023</v>
      </c>
      <c r="C30" s="110" t="s">
        <v>87</v>
      </c>
      <c r="D30" s="92" t="s">
        <v>16</v>
      </c>
      <c r="E30" s="47" t="str">
        <f t="shared" si="9"/>
        <v>ozdrav. plodin - šlechtění</v>
      </c>
      <c r="F30" s="51" t="s">
        <v>175</v>
      </c>
      <c r="G30" s="92"/>
      <c r="H30" s="47" t="str">
        <f t="shared" si="10"/>
        <v/>
      </c>
      <c r="I30" s="39"/>
      <c r="J30" s="97"/>
      <c r="K30" s="38" t="str">
        <f t="shared" si="11"/>
        <v/>
      </c>
      <c r="L30" s="39"/>
    </row>
    <row r="31" spans="1:12" x14ac:dyDescent="0.25">
      <c r="A31" s="74"/>
      <c r="B31" s="29" t="str">
        <f t="shared" si="8"/>
        <v>02/2023</v>
      </c>
      <c r="C31" s="110" t="s">
        <v>87</v>
      </c>
      <c r="D31" s="92" t="s">
        <v>20</v>
      </c>
      <c r="E31" s="47" t="str">
        <f t="shared" si="9"/>
        <v>ozdrav. plodin - chmel</v>
      </c>
      <c r="F31" s="51" t="s">
        <v>174</v>
      </c>
      <c r="G31" s="92"/>
      <c r="H31" s="47" t="str">
        <f t="shared" si="10"/>
        <v/>
      </c>
      <c r="I31" s="39"/>
      <c r="J31" s="97"/>
      <c r="K31" s="38" t="str">
        <f t="shared" si="11"/>
        <v/>
      </c>
      <c r="L31" s="39"/>
    </row>
    <row r="32" spans="1:12" x14ac:dyDescent="0.25">
      <c r="A32" s="74"/>
      <c r="B32" s="29" t="str">
        <f>CONCATENATE("02/",AktRok)</f>
        <v>02/2023</v>
      </c>
      <c r="C32" s="110" t="s">
        <v>87</v>
      </c>
      <c r="D32" s="92" t="s">
        <v>253</v>
      </c>
      <c r="E32" s="47" t="str">
        <f t="shared" si="9"/>
        <v>semináře a školení - živočišná výroba</v>
      </c>
      <c r="F32" s="51" t="s">
        <v>190</v>
      </c>
      <c r="G32" s="92"/>
      <c r="H32" s="47" t="str">
        <f t="shared" si="10"/>
        <v/>
      </c>
      <c r="I32" s="39"/>
      <c r="J32" s="97"/>
      <c r="K32" s="38" t="str">
        <f t="shared" si="11"/>
        <v/>
      </c>
      <c r="L32" s="39"/>
    </row>
    <row r="33" spans="1:12" x14ac:dyDescent="0.25">
      <c r="A33" s="74"/>
      <c r="B33" s="29" t="str">
        <f>CONCATENATE("02/",AktRok)</f>
        <v>02/2023</v>
      </c>
      <c r="C33" s="110" t="s">
        <v>87</v>
      </c>
      <c r="D33" s="92" t="s">
        <v>254</v>
      </c>
      <c r="E33" s="47" t="str">
        <f t="shared" si="9"/>
        <v>výsledky plemenářské práce</v>
      </c>
      <c r="F33" s="51" t="s">
        <v>190</v>
      </c>
      <c r="G33" s="92"/>
      <c r="H33" s="47" t="str">
        <f t="shared" si="10"/>
        <v/>
      </c>
      <c r="I33" s="39"/>
      <c r="J33" s="97"/>
      <c r="K33" s="38" t="str">
        <f t="shared" si="11"/>
        <v/>
      </c>
      <c r="L33" s="39"/>
    </row>
    <row r="34" spans="1:12" x14ac:dyDescent="0.25">
      <c r="A34" s="74"/>
      <c r="B34" s="29" t="str">
        <f>CONCATENATE("02/",AktRok)</f>
        <v>02/2023</v>
      </c>
      <c r="C34" s="110" t="s">
        <v>87</v>
      </c>
      <c r="D34" s="92" t="s">
        <v>255</v>
      </c>
      <c r="E34" s="47" t="str">
        <f t="shared" si="9"/>
        <v>výstavy a přehlídky hosp. zvířat</v>
      </c>
      <c r="F34" s="51" t="s">
        <v>190</v>
      </c>
      <c r="G34" s="92"/>
      <c r="H34" s="47" t="str">
        <f t="shared" si="10"/>
        <v/>
      </c>
      <c r="I34" s="39"/>
      <c r="J34" s="97"/>
      <c r="K34" s="38" t="str">
        <f t="shared" si="11"/>
        <v/>
      </c>
      <c r="L34" s="39"/>
    </row>
    <row r="35" spans="1:12" x14ac:dyDescent="0.25">
      <c r="A35" s="74"/>
      <c r="B35" s="29" t="str">
        <f>CONCATENATE("02/",AktRok)</f>
        <v>02/2023</v>
      </c>
      <c r="C35" s="110" t="s">
        <v>87</v>
      </c>
      <c r="D35" s="92" t="s">
        <v>30</v>
      </c>
      <c r="E35" s="47" t="str">
        <f t="shared" si="9"/>
        <v>spec. poradenství - rostlinná výroba</v>
      </c>
      <c r="F35" s="51" t="s">
        <v>190</v>
      </c>
      <c r="G35" s="92"/>
      <c r="H35" s="47" t="str">
        <f t="shared" si="10"/>
        <v/>
      </c>
      <c r="I35" s="39"/>
      <c r="J35" s="97"/>
      <c r="K35" s="38" t="str">
        <f t="shared" si="11"/>
        <v/>
      </c>
      <c r="L35" s="39"/>
    </row>
    <row r="36" spans="1:12" x14ac:dyDescent="0.25">
      <c r="A36" s="74"/>
      <c r="B36" s="29" t="str">
        <f t="shared" si="8"/>
        <v>02/2023</v>
      </c>
      <c r="C36" s="110" t="s">
        <v>87</v>
      </c>
      <c r="D36" s="92" t="s">
        <v>78</v>
      </c>
      <c r="E36" s="47" t="str">
        <f t="shared" si="9"/>
        <v>spec. poradenství - odrůdové zkoušky</v>
      </c>
      <c r="F36" s="51" t="s">
        <v>191</v>
      </c>
      <c r="G36" s="92"/>
      <c r="H36" s="47" t="str">
        <f t="shared" si="10"/>
        <v/>
      </c>
      <c r="I36" s="39"/>
      <c r="J36" s="97"/>
      <c r="K36" s="38" t="str">
        <f t="shared" si="11"/>
        <v/>
      </c>
      <c r="L36" s="39"/>
    </row>
    <row r="37" spans="1:12" x14ac:dyDescent="0.25">
      <c r="A37" s="74"/>
      <c r="B37" s="29" t="str">
        <f t="shared" si="8"/>
        <v>02/2023</v>
      </c>
      <c r="C37" s="110" t="s">
        <v>87</v>
      </c>
      <c r="D37" s="92" t="s">
        <v>34</v>
      </c>
      <c r="E37" s="47" t="str">
        <f t="shared" si="9"/>
        <v>školní závody</v>
      </c>
      <c r="F37" s="51" t="s">
        <v>176</v>
      </c>
      <c r="G37" s="92"/>
      <c r="H37" s="47" t="str">
        <f t="shared" si="10"/>
        <v/>
      </c>
      <c r="I37" s="39"/>
      <c r="J37" s="97"/>
      <c r="K37" s="38" t="str">
        <f t="shared" si="11"/>
        <v/>
      </c>
      <c r="L37" s="39"/>
    </row>
    <row r="38" spans="1:12" x14ac:dyDescent="0.25">
      <c r="A38" s="74"/>
      <c r="B38" s="29" t="str">
        <f t="shared" si="8"/>
        <v>02/2023</v>
      </c>
      <c r="C38" s="110" t="s">
        <v>87</v>
      </c>
      <c r="D38" s="92" t="s">
        <v>198</v>
      </c>
      <c r="E38" s="47" t="str">
        <f t="shared" si="9"/>
        <v>mimoprod. funkce rybníků</v>
      </c>
      <c r="F38" s="51" t="s">
        <v>199</v>
      </c>
      <c r="G38" s="97"/>
      <c r="H38" s="38" t="str">
        <f t="shared" si="10"/>
        <v/>
      </c>
      <c r="I38" s="39"/>
      <c r="J38" s="97"/>
      <c r="K38" s="38" t="str">
        <f t="shared" si="11"/>
        <v/>
      </c>
      <c r="L38" s="39"/>
    </row>
    <row r="39" spans="1:12" x14ac:dyDescent="0.25">
      <c r="A39" s="74"/>
      <c r="B39" s="29" t="str">
        <f t="shared" si="8"/>
        <v>02/2023</v>
      </c>
      <c r="C39" s="110" t="s">
        <v>87</v>
      </c>
      <c r="D39" s="92" t="s">
        <v>60</v>
      </c>
      <c r="E39" s="47" t="str">
        <f t="shared" si="9"/>
        <v>Q CZ - konzumní brambory</v>
      </c>
      <c r="F39" s="51" t="s">
        <v>192</v>
      </c>
      <c r="G39" s="97"/>
      <c r="H39" s="38" t="str">
        <f t="shared" si="10"/>
        <v/>
      </c>
      <c r="I39" s="39"/>
      <c r="J39" s="97"/>
      <c r="K39" s="38" t="str">
        <f t="shared" si="11"/>
        <v/>
      </c>
      <c r="L39" s="39"/>
    </row>
    <row r="40" spans="1:12" x14ac:dyDescent="0.25">
      <c r="A40" s="74"/>
      <c r="B40" s="29" t="str">
        <f t="shared" si="8"/>
        <v>02/2023</v>
      </c>
      <c r="C40" s="111" t="s">
        <v>88</v>
      </c>
      <c r="D40" s="93" t="s">
        <v>2</v>
      </c>
      <c r="E40" s="49" t="str">
        <f t="shared" si="5"/>
        <v>kapková závlaha</v>
      </c>
      <c r="F40" s="52" t="s">
        <v>174</v>
      </c>
      <c r="G40" s="99"/>
      <c r="H40" s="40" t="str">
        <f t="shared" si="6"/>
        <v/>
      </c>
      <c r="I40" s="41"/>
      <c r="J40" s="99"/>
      <c r="K40" s="40" t="str">
        <f t="shared" si="7"/>
        <v/>
      </c>
      <c r="L40" s="41"/>
    </row>
    <row r="41" spans="1:12" x14ac:dyDescent="0.25">
      <c r="A41" s="74"/>
      <c r="B41" s="29" t="str">
        <f t="shared" si="8"/>
        <v>02/2023</v>
      </c>
      <c r="C41" s="112" t="s">
        <v>88</v>
      </c>
      <c r="D41" s="92" t="s">
        <v>4</v>
      </c>
      <c r="E41" s="47" t="str">
        <f t="shared" si="5"/>
        <v>restrukturalizace sadů</v>
      </c>
      <c r="F41" s="51" t="s">
        <v>174</v>
      </c>
      <c r="G41" s="92"/>
      <c r="H41" s="47" t="str">
        <f t="shared" si="6"/>
        <v/>
      </c>
      <c r="I41" s="39"/>
      <c r="J41" s="97"/>
      <c r="K41" s="38" t="str">
        <f t="shared" si="7"/>
        <v/>
      </c>
      <c r="L41" s="39"/>
    </row>
    <row r="42" spans="1:12" x14ac:dyDescent="0.25">
      <c r="A42" s="74"/>
      <c r="B42" s="29" t="str">
        <f t="shared" si="8"/>
        <v>02/2023</v>
      </c>
      <c r="C42" s="112" t="s">
        <v>88</v>
      </c>
      <c r="D42" s="92" t="s">
        <v>6</v>
      </c>
      <c r="E42" s="47" t="str">
        <f t="shared" si="5"/>
        <v>restrukturalizace sadů EZ</v>
      </c>
      <c r="F42" s="51" t="s">
        <v>174</v>
      </c>
      <c r="G42" s="92"/>
      <c r="H42" s="47" t="str">
        <f t="shared" si="6"/>
        <v/>
      </c>
      <c r="I42" s="39"/>
      <c r="J42" s="97"/>
      <c r="K42" s="38" t="str">
        <f t="shared" si="7"/>
        <v/>
      </c>
      <c r="L42" s="39"/>
    </row>
    <row r="43" spans="1:12" x14ac:dyDescent="0.25">
      <c r="A43" s="74"/>
      <c r="B43" s="29" t="str">
        <f t="shared" si="8"/>
        <v>02/2023</v>
      </c>
      <c r="C43" s="112" t="s">
        <v>88</v>
      </c>
      <c r="D43" s="92" t="s">
        <v>104</v>
      </c>
      <c r="E43" s="47" t="str">
        <f t="shared" si="5"/>
        <v>zpracování zeměd. produktů</v>
      </c>
      <c r="F43" s="51" t="s">
        <v>247</v>
      </c>
      <c r="G43" s="92"/>
      <c r="H43" s="47" t="str">
        <f t="shared" si="6"/>
        <v/>
      </c>
      <c r="I43" s="39"/>
      <c r="J43" s="97"/>
      <c r="K43" s="38" t="str">
        <f t="shared" si="7"/>
        <v/>
      </c>
      <c r="L43" s="39"/>
    </row>
    <row r="44" spans="1:12" x14ac:dyDescent="0.25">
      <c r="A44" s="74"/>
      <c r="B44" s="130" t="str">
        <f t="shared" si="8"/>
        <v>02/2023</v>
      </c>
      <c r="C44" s="128" t="s">
        <v>89</v>
      </c>
      <c r="D44" s="93" t="s">
        <v>0</v>
      </c>
      <c r="E44" s="49" t="str">
        <f t="shared" si="5"/>
        <v>včelařství</v>
      </c>
      <c r="F44" s="52" t="s">
        <v>204</v>
      </c>
      <c r="G44" s="99"/>
      <c r="H44" s="40" t="str">
        <f t="shared" si="6"/>
        <v/>
      </c>
      <c r="I44" s="41"/>
      <c r="J44" s="99"/>
      <c r="K44" s="40" t="str">
        <f t="shared" si="7"/>
        <v/>
      </c>
      <c r="L44" s="41"/>
    </row>
    <row r="45" spans="1:12" x14ac:dyDescent="0.25">
      <c r="A45" s="74"/>
      <c r="B45" s="29" t="str">
        <f t="shared" si="8"/>
        <v>02/2023</v>
      </c>
      <c r="C45" s="114" t="s">
        <v>89</v>
      </c>
      <c r="D45" s="92" t="s">
        <v>32</v>
      </c>
      <c r="E45" s="47" t="str">
        <f t="shared" si="5"/>
        <v>výzkum a znalosti - drůbež</v>
      </c>
      <c r="F45" s="51" t="s">
        <v>223</v>
      </c>
      <c r="G45" s="92" t="s">
        <v>32</v>
      </c>
      <c r="H45" s="47" t="str">
        <f t="shared" si="6"/>
        <v>výzkum a znalosti - drůbež</v>
      </c>
      <c r="I45" s="51" t="s">
        <v>223</v>
      </c>
      <c r="J45" s="97"/>
      <c r="K45" s="38" t="str">
        <f t="shared" si="7"/>
        <v/>
      </c>
      <c r="L45" s="39"/>
    </row>
    <row r="46" spans="1:12" x14ac:dyDescent="0.25">
      <c r="A46" s="74"/>
      <c r="B46" s="29" t="str">
        <f t="shared" si="8"/>
        <v>02/2023</v>
      </c>
      <c r="C46" s="114" t="s">
        <v>89</v>
      </c>
      <c r="D46" s="92" t="s">
        <v>48</v>
      </c>
      <c r="E46" s="47" t="str">
        <f t="shared" si="5"/>
        <v>č. technol. platforma - potraviny</v>
      </c>
      <c r="F46" s="51" t="s">
        <v>240</v>
      </c>
      <c r="G46" s="92"/>
      <c r="H46" s="47" t="str">
        <f t="shared" si="6"/>
        <v/>
      </c>
      <c r="I46" s="39"/>
      <c r="J46" s="97"/>
      <c r="K46" s="38" t="str">
        <f t="shared" si="7"/>
        <v/>
      </c>
      <c r="L46" s="39"/>
    </row>
    <row r="47" spans="1:12" x14ac:dyDescent="0.25">
      <c r="A47" s="74"/>
      <c r="B47" s="29" t="str">
        <f t="shared" si="8"/>
        <v>02/2023</v>
      </c>
      <c r="C47" s="114" t="s">
        <v>89</v>
      </c>
      <c r="D47" s="92" t="s">
        <v>106</v>
      </c>
      <c r="E47" s="47" t="str">
        <f t="shared" si="5"/>
        <v>č. technol. platforma - EZ</v>
      </c>
      <c r="F47" s="51" t="s">
        <v>240</v>
      </c>
      <c r="G47" s="92"/>
      <c r="H47" s="47" t="str">
        <f t="shared" si="6"/>
        <v/>
      </c>
      <c r="I47" s="39"/>
      <c r="J47" s="97"/>
      <c r="K47" s="38" t="str">
        <f t="shared" si="7"/>
        <v/>
      </c>
      <c r="L47" s="39"/>
    </row>
    <row r="48" spans="1:12" x14ac:dyDescent="0.25">
      <c r="A48" s="74"/>
      <c r="B48" s="29" t="str">
        <f t="shared" si="8"/>
        <v>02/2023</v>
      </c>
      <c r="C48" s="114" t="s">
        <v>89</v>
      </c>
      <c r="D48" s="92" t="s">
        <v>107</v>
      </c>
      <c r="E48" s="47" t="str">
        <f t="shared" si="5"/>
        <v>č. technol. platforma - rostliny pro budouc.</v>
      </c>
      <c r="F48" s="51" t="s">
        <v>240</v>
      </c>
      <c r="G48" s="92"/>
      <c r="H48" s="47" t="str">
        <f t="shared" si="6"/>
        <v/>
      </c>
      <c r="I48" s="39"/>
      <c r="J48" s="97"/>
      <c r="K48" s="38" t="str">
        <f t="shared" si="7"/>
        <v/>
      </c>
      <c r="L48" s="39"/>
    </row>
    <row r="49" spans="1:12" ht="15.75" thickBot="1" x14ac:dyDescent="0.3">
      <c r="A49" s="82"/>
      <c r="B49" s="30" t="str">
        <f t="shared" si="8"/>
        <v>02/2023</v>
      </c>
      <c r="C49" s="115" t="s">
        <v>89</v>
      </c>
      <c r="D49" s="95" t="s">
        <v>105</v>
      </c>
      <c r="E49" s="55" t="str">
        <f t="shared" si="5"/>
        <v>obce - péče o zvířata</v>
      </c>
      <c r="F49" s="83" t="s">
        <v>224</v>
      </c>
      <c r="G49" s="95" t="s">
        <v>105</v>
      </c>
      <c r="H49" s="55" t="str">
        <f t="shared" si="6"/>
        <v>obce - péče o zvířata</v>
      </c>
      <c r="I49" s="83" t="s">
        <v>224</v>
      </c>
      <c r="J49" s="101"/>
      <c r="K49" s="44" t="str">
        <f t="shared" si="7"/>
        <v/>
      </c>
      <c r="L49" s="45"/>
    </row>
    <row r="50" spans="1:12" x14ac:dyDescent="0.25">
      <c r="A50" s="81" t="s">
        <v>93</v>
      </c>
      <c r="B50" s="27" t="str">
        <f t="shared" ref="B50:B71" si="12">CONCATENATE("03/",AktRok)</f>
        <v>03/2023</v>
      </c>
      <c r="C50" s="109" t="s">
        <v>87</v>
      </c>
      <c r="D50" s="91" t="s">
        <v>14</v>
      </c>
      <c r="E50" s="46" t="str">
        <f t="shared" ref="E50:E60" si="13">IF(D50="","",VLOOKUP(D50,DPnazvy,3,0))</f>
        <v>ozdrav. plodin - testování</v>
      </c>
      <c r="F50" s="50" t="s">
        <v>175</v>
      </c>
      <c r="G50" s="91"/>
      <c r="H50" s="46" t="str">
        <f t="shared" ref="H50:H60" si="14">IF(G50="","",VLOOKUP(G50,DPnazvy,3,0))</f>
        <v/>
      </c>
      <c r="I50" s="37"/>
      <c r="J50" s="98"/>
      <c r="K50" s="36" t="str">
        <f t="shared" ref="K50:K60" si="15">IF(J50="","",VLOOKUP(J50,DPnazvy,3,0))</f>
        <v/>
      </c>
      <c r="L50" s="37"/>
    </row>
    <row r="51" spans="1:12" x14ac:dyDescent="0.25">
      <c r="A51" s="74">
        <f>AktRok</f>
        <v>2023</v>
      </c>
      <c r="B51" s="28" t="str">
        <f t="shared" si="12"/>
        <v>03/2023</v>
      </c>
      <c r="C51" s="110" t="s">
        <v>87</v>
      </c>
      <c r="D51" s="92" t="s">
        <v>16</v>
      </c>
      <c r="E51" s="47" t="str">
        <f t="shared" si="13"/>
        <v>ozdrav. plodin - šlechtění</v>
      </c>
      <c r="F51" s="51" t="s">
        <v>175</v>
      </c>
      <c r="G51" s="92"/>
      <c r="H51" s="47" t="str">
        <f t="shared" si="14"/>
        <v/>
      </c>
      <c r="I51" s="39"/>
      <c r="J51" s="97"/>
      <c r="K51" s="38" t="str">
        <f t="shared" si="15"/>
        <v/>
      </c>
      <c r="L51" s="39"/>
    </row>
    <row r="52" spans="1:12" x14ac:dyDescent="0.25">
      <c r="A52" s="74"/>
      <c r="B52" s="29" t="str">
        <f t="shared" si="12"/>
        <v>03/2023</v>
      </c>
      <c r="C52" s="110" t="s">
        <v>87</v>
      </c>
      <c r="D52" s="92" t="s">
        <v>20</v>
      </c>
      <c r="E52" s="47" t="str">
        <f t="shared" si="13"/>
        <v>ozdrav. plodin - chmel</v>
      </c>
      <c r="F52" s="51" t="s">
        <v>174</v>
      </c>
      <c r="G52" s="92"/>
      <c r="H52" s="47" t="str">
        <f t="shared" si="14"/>
        <v/>
      </c>
      <c r="I52" s="39"/>
      <c r="J52" s="97"/>
      <c r="K52" s="38" t="str">
        <f t="shared" si="15"/>
        <v/>
      </c>
      <c r="L52" s="39"/>
    </row>
    <row r="53" spans="1:12" x14ac:dyDescent="0.25">
      <c r="A53" s="74"/>
      <c r="B53" s="29" t="str">
        <f>CONCATENATE("03/",AktRok)</f>
        <v>03/2023</v>
      </c>
      <c r="C53" s="110" t="s">
        <v>87</v>
      </c>
      <c r="D53" s="92" t="s">
        <v>253</v>
      </c>
      <c r="E53" s="47" t="str">
        <f t="shared" si="13"/>
        <v>semináře a školení - živočišná výroba</v>
      </c>
      <c r="F53" s="51" t="s">
        <v>190</v>
      </c>
      <c r="G53" s="92"/>
      <c r="H53" s="47" t="str">
        <f t="shared" si="14"/>
        <v/>
      </c>
      <c r="I53" s="39"/>
      <c r="J53" s="97"/>
      <c r="K53" s="38" t="str">
        <f t="shared" si="15"/>
        <v/>
      </c>
      <c r="L53" s="39"/>
    </row>
    <row r="54" spans="1:12" x14ac:dyDescent="0.25">
      <c r="A54" s="74"/>
      <c r="B54" s="29" t="str">
        <f>CONCATENATE("03/",AktRok)</f>
        <v>03/2023</v>
      </c>
      <c r="C54" s="110" t="s">
        <v>87</v>
      </c>
      <c r="D54" s="92" t="s">
        <v>254</v>
      </c>
      <c r="E54" s="47" t="str">
        <f t="shared" si="13"/>
        <v>výsledky plemenářské práce</v>
      </c>
      <c r="F54" s="51" t="s">
        <v>190</v>
      </c>
      <c r="G54" s="92"/>
      <c r="H54" s="47" t="str">
        <f t="shared" si="14"/>
        <v/>
      </c>
      <c r="I54" s="39"/>
      <c r="J54" s="97"/>
      <c r="K54" s="38" t="str">
        <f t="shared" si="15"/>
        <v/>
      </c>
      <c r="L54" s="39"/>
    </row>
    <row r="55" spans="1:12" x14ac:dyDescent="0.25">
      <c r="A55" s="74"/>
      <c r="B55" s="29" t="str">
        <f>CONCATENATE("03/",AktRok)</f>
        <v>03/2023</v>
      </c>
      <c r="C55" s="110" t="s">
        <v>87</v>
      </c>
      <c r="D55" s="92" t="s">
        <v>255</v>
      </c>
      <c r="E55" s="47" t="str">
        <f t="shared" si="13"/>
        <v>výstavy a přehlídky hosp. zvířat</v>
      </c>
      <c r="F55" s="51" t="s">
        <v>190</v>
      </c>
      <c r="G55" s="92"/>
      <c r="H55" s="47" t="str">
        <f t="shared" si="14"/>
        <v/>
      </c>
      <c r="I55" s="39"/>
      <c r="J55" s="97"/>
      <c r="K55" s="38" t="str">
        <f t="shared" si="15"/>
        <v/>
      </c>
      <c r="L55" s="39"/>
    </row>
    <row r="56" spans="1:12" x14ac:dyDescent="0.25">
      <c r="A56" s="74"/>
      <c r="B56" s="29" t="str">
        <f>CONCATENATE("03/",AktRok)</f>
        <v>03/2023</v>
      </c>
      <c r="C56" s="110" t="s">
        <v>87</v>
      </c>
      <c r="D56" s="92" t="s">
        <v>30</v>
      </c>
      <c r="E56" s="47" t="str">
        <f t="shared" si="13"/>
        <v>spec. poradenství - rostlinná výroba</v>
      </c>
      <c r="F56" s="51" t="s">
        <v>190</v>
      </c>
      <c r="G56" s="92"/>
      <c r="H56" s="47" t="str">
        <f t="shared" si="14"/>
        <v/>
      </c>
      <c r="I56" s="39"/>
      <c r="J56" s="97"/>
      <c r="K56" s="38" t="str">
        <f t="shared" si="15"/>
        <v/>
      </c>
      <c r="L56" s="39"/>
    </row>
    <row r="57" spans="1:12" x14ac:dyDescent="0.25">
      <c r="A57" s="74"/>
      <c r="B57" s="29" t="str">
        <f t="shared" si="12"/>
        <v>03/2023</v>
      </c>
      <c r="C57" s="110" t="s">
        <v>87</v>
      </c>
      <c r="D57" s="92" t="s">
        <v>78</v>
      </c>
      <c r="E57" s="47" t="str">
        <f t="shared" si="13"/>
        <v>spec. poradenství - odrůdové zkoušky</v>
      </c>
      <c r="F57" s="51" t="s">
        <v>191</v>
      </c>
      <c r="G57" s="92"/>
      <c r="H57" s="47" t="str">
        <f t="shared" si="14"/>
        <v/>
      </c>
      <c r="I57" s="39"/>
      <c r="J57" s="97"/>
      <c r="K57" s="38" t="str">
        <f t="shared" si="15"/>
        <v/>
      </c>
      <c r="L57" s="39"/>
    </row>
    <row r="58" spans="1:12" x14ac:dyDescent="0.25">
      <c r="A58" s="74"/>
      <c r="B58" s="29" t="str">
        <f t="shared" si="12"/>
        <v>03/2023</v>
      </c>
      <c r="C58" s="110" t="s">
        <v>87</v>
      </c>
      <c r="D58" s="92" t="s">
        <v>34</v>
      </c>
      <c r="E58" s="47" t="str">
        <f t="shared" si="13"/>
        <v>školní závody</v>
      </c>
      <c r="F58" s="51" t="s">
        <v>176</v>
      </c>
      <c r="G58" s="92"/>
      <c r="H58" s="47" t="str">
        <f t="shared" si="14"/>
        <v/>
      </c>
      <c r="I58" s="39"/>
      <c r="J58" s="97"/>
      <c r="K58" s="38" t="str">
        <f t="shared" si="15"/>
        <v/>
      </c>
      <c r="L58" s="39"/>
    </row>
    <row r="59" spans="1:12" x14ac:dyDescent="0.25">
      <c r="A59" s="74"/>
      <c r="B59" s="29" t="str">
        <f t="shared" si="12"/>
        <v>03/2023</v>
      </c>
      <c r="C59" s="110" t="s">
        <v>87</v>
      </c>
      <c r="D59" s="92" t="s">
        <v>198</v>
      </c>
      <c r="E59" s="47" t="str">
        <f t="shared" si="13"/>
        <v>mimoprod. funkce rybníků</v>
      </c>
      <c r="F59" s="51" t="s">
        <v>199</v>
      </c>
      <c r="G59" s="97"/>
      <c r="H59" s="38" t="str">
        <f t="shared" si="14"/>
        <v/>
      </c>
      <c r="I59" s="39"/>
      <c r="J59" s="97"/>
      <c r="K59" s="38" t="str">
        <f t="shared" si="15"/>
        <v/>
      </c>
      <c r="L59" s="39"/>
    </row>
    <row r="60" spans="1:12" x14ac:dyDescent="0.25">
      <c r="A60" s="74"/>
      <c r="B60" s="29" t="str">
        <f t="shared" si="12"/>
        <v>03/2023</v>
      </c>
      <c r="C60" s="110" t="s">
        <v>87</v>
      </c>
      <c r="D60" s="92" t="s">
        <v>60</v>
      </c>
      <c r="E60" s="47" t="str">
        <f t="shared" si="13"/>
        <v>Q CZ - konzumní brambory</v>
      </c>
      <c r="F60" s="51" t="s">
        <v>192</v>
      </c>
      <c r="G60" s="97"/>
      <c r="H60" s="38" t="str">
        <f t="shared" si="14"/>
        <v/>
      </c>
      <c r="I60" s="39"/>
      <c r="J60" s="97"/>
      <c r="K60" s="38" t="str">
        <f t="shared" si="15"/>
        <v/>
      </c>
      <c r="L60" s="39"/>
    </row>
    <row r="61" spans="1:12" x14ac:dyDescent="0.25">
      <c r="A61" s="74"/>
      <c r="B61" s="29" t="str">
        <f t="shared" si="12"/>
        <v>03/2023</v>
      </c>
      <c r="C61" s="111" t="s">
        <v>88</v>
      </c>
      <c r="D61" s="93" t="s">
        <v>2</v>
      </c>
      <c r="E61" s="49" t="str">
        <f t="shared" si="5"/>
        <v>kapková závlaha</v>
      </c>
      <c r="F61" s="52" t="s">
        <v>174</v>
      </c>
      <c r="G61" s="93"/>
      <c r="H61" s="49" t="str">
        <f t="shared" si="6"/>
        <v/>
      </c>
      <c r="I61" s="41"/>
      <c r="J61" s="99"/>
      <c r="K61" s="40" t="str">
        <f t="shared" si="7"/>
        <v/>
      </c>
      <c r="L61" s="41"/>
    </row>
    <row r="62" spans="1:12" x14ac:dyDescent="0.25">
      <c r="A62" s="74"/>
      <c r="B62" s="29" t="str">
        <f t="shared" si="12"/>
        <v>03/2023</v>
      </c>
      <c r="C62" s="112" t="s">
        <v>88</v>
      </c>
      <c r="D62" s="92" t="s">
        <v>4</v>
      </c>
      <c r="E62" s="47" t="str">
        <f t="shared" si="5"/>
        <v>restrukturalizace sadů</v>
      </c>
      <c r="F62" s="51" t="s">
        <v>174</v>
      </c>
      <c r="G62" s="92"/>
      <c r="H62" s="47" t="str">
        <f t="shared" si="6"/>
        <v/>
      </c>
      <c r="I62" s="39"/>
      <c r="J62" s="97"/>
      <c r="K62" s="38" t="str">
        <f t="shared" si="7"/>
        <v/>
      </c>
      <c r="L62" s="39"/>
    </row>
    <row r="63" spans="1:12" x14ac:dyDescent="0.25">
      <c r="A63" s="74"/>
      <c r="B63" s="29" t="str">
        <f t="shared" si="12"/>
        <v>03/2023</v>
      </c>
      <c r="C63" s="112" t="s">
        <v>88</v>
      </c>
      <c r="D63" s="92" t="s">
        <v>6</v>
      </c>
      <c r="E63" s="47" t="str">
        <f t="shared" si="5"/>
        <v>restrukturalizace sadů EZ</v>
      </c>
      <c r="F63" s="51" t="s">
        <v>174</v>
      </c>
      <c r="G63" s="92"/>
      <c r="H63" s="47" t="str">
        <f t="shared" si="6"/>
        <v/>
      </c>
      <c r="I63" s="39"/>
      <c r="J63" s="97"/>
      <c r="K63" s="38" t="str">
        <f t="shared" si="7"/>
        <v/>
      </c>
      <c r="L63" s="39"/>
    </row>
    <row r="64" spans="1:12" x14ac:dyDescent="0.25">
      <c r="A64" s="74"/>
      <c r="B64" s="29" t="str">
        <f t="shared" si="12"/>
        <v>03/2023</v>
      </c>
      <c r="C64" s="128" t="s">
        <v>89</v>
      </c>
      <c r="D64" s="93" t="s">
        <v>0</v>
      </c>
      <c r="E64" s="49" t="str">
        <f t="shared" si="5"/>
        <v>včelařství</v>
      </c>
      <c r="F64" s="52" t="s">
        <v>204</v>
      </c>
      <c r="G64" s="93"/>
      <c r="H64" s="49" t="str">
        <f t="shared" si="6"/>
        <v/>
      </c>
      <c r="I64" s="41"/>
      <c r="J64" s="99"/>
      <c r="K64" s="40" t="str">
        <f t="shared" ref="K64:K125" si="16">IF(J64="","",VLOOKUP(J64,DPnazvy,3,0))</f>
        <v/>
      </c>
      <c r="L64" s="41"/>
    </row>
    <row r="65" spans="1:12" x14ac:dyDescent="0.25">
      <c r="A65" s="74"/>
      <c r="B65" s="29" t="str">
        <f t="shared" si="12"/>
        <v>03/2023</v>
      </c>
      <c r="C65" s="114" t="s">
        <v>89</v>
      </c>
      <c r="D65" s="92" t="s">
        <v>32</v>
      </c>
      <c r="E65" s="47" t="str">
        <f t="shared" si="5"/>
        <v>výzkum a znalosti - drůbež</v>
      </c>
      <c r="F65" s="51" t="s">
        <v>223</v>
      </c>
      <c r="G65" s="92" t="s">
        <v>32</v>
      </c>
      <c r="H65" s="47" t="str">
        <f t="shared" si="6"/>
        <v>výzkum a znalosti - drůbež</v>
      </c>
      <c r="I65" s="51" t="s">
        <v>223</v>
      </c>
      <c r="J65" s="97"/>
      <c r="K65" s="38" t="str">
        <f t="shared" si="16"/>
        <v/>
      </c>
      <c r="L65" s="39"/>
    </row>
    <row r="66" spans="1:12" x14ac:dyDescent="0.25">
      <c r="A66" s="74"/>
      <c r="B66" s="29" t="str">
        <f t="shared" si="12"/>
        <v>03/2023</v>
      </c>
      <c r="C66" s="114" t="s">
        <v>89</v>
      </c>
      <c r="D66" s="92" t="s">
        <v>77</v>
      </c>
      <c r="E66" s="47" t="str">
        <f t="shared" si="5"/>
        <v>demonstrační farmy</v>
      </c>
      <c r="F66" s="51" t="s">
        <v>205</v>
      </c>
      <c r="G66" s="97"/>
      <c r="H66" s="38" t="str">
        <f t="shared" si="6"/>
        <v/>
      </c>
      <c r="I66" s="39"/>
      <c r="J66" s="97"/>
      <c r="K66" s="38" t="str">
        <f t="shared" si="16"/>
        <v/>
      </c>
      <c r="L66" s="39"/>
    </row>
    <row r="67" spans="1:12" x14ac:dyDescent="0.25">
      <c r="A67" s="74"/>
      <c r="B67" s="29" t="str">
        <f t="shared" si="12"/>
        <v>03/2023</v>
      </c>
      <c r="C67" s="114" t="s">
        <v>89</v>
      </c>
      <c r="D67" s="92" t="s">
        <v>48</v>
      </c>
      <c r="E67" s="47" t="str">
        <f t="shared" ref="E67:E133" si="17">IF(D67="","",VLOOKUP(D67,DPnazvy,3,0))</f>
        <v>č. technol. platforma - potraviny</v>
      </c>
      <c r="F67" s="51" t="s">
        <v>239</v>
      </c>
      <c r="G67" s="92"/>
      <c r="H67" s="47" t="str">
        <f t="shared" si="6"/>
        <v/>
      </c>
      <c r="I67" s="39"/>
      <c r="J67" s="97"/>
      <c r="K67" s="38" t="str">
        <f t="shared" si="16"/>
        <v/>
      </c>
      <c r="L67" s="39"/>
    </row>
    <row r="68" spans="1:12" x14ac:dyDescent="0.25">
      <c r="A68" s="74"/>
      <c r="B68" s="29" t="str">
        <f t="shared" si="12"/>
        <v>03/2023</v>
      </c>
      <c r="C68" s="114" t="s">
        <v>89</v>
      </c>
      <c r="D68" s="92" t="s">
        <v>106</v>
      </c>
      <c r="E68" s="47" t="str">
        <f t="shared" si="17"/>
        <v>č. technol. platforma - EZ</v>
      </c>
      <c r="F68" s="51" t="s">
        <v>239</v>
      </c>
      <c r="G68" s="92"/>
      <c r="H68" s="47" t="str">
        <f t="shared" si="6"/>
        <v/>
      </c>
      <c r="I68" s="39"/>
      <c r="J68" s="97"/>
      <c r="K68" s="38" t="str">
        <f t="shared" si="16"/>
        <v/>
      </c>
      <c r="L68" s="39"/>
    </row>
    <row r="69" spans="1:12" x14ac:dyDescent="0.25">
      <c r="A69" s="74"/>
      <c r="B69" s="29" t="str">
        <f t="shared" si="12"/>
        <v>03/2023</v>
      </c>
      <c r="C69" s="114" t="s">
        <v>89</v>
      </c>
      <c r="D69" s="92" t="s">
        <v>107</v>
      </c>
      <c r="E69" s="47" t="str">
        <f t="shared" si="17"/>
        <v>č. technol. platforma - rostliny pro budouc.</v>
      </c>
      <c r="F69" s="51" t="s">
        <v>239</v>
      </c>
      <c r="G69" s="92"/>
      <c r="H69" s="47" t="str">
        <f t="shared" ref="H69:H134" si="18">IF(G69="","",VLOOKUP(G69,DPnazvy,3,0))</f>
        <v/>
      </c>
      <c r="I69" s="39"/>
      <c r="J69" s="97"/>
      <c r="K69" s="38" t="str">
        <f t="shared" si="16"/>
        <v/>
      </c>
      <c r="L69" s="39"/>
    </row>
    <row r="70" spans="1:12" x14ac:dyDescent="0.25">
      <c r="A70" s="74"/>
      <c r="B70" s="29" t="str">
        <f t="shared" si="12"/>
        <v>03/2023</v>
      </c>
      <c r="C70" s="114" t="s">
        <v>89</v>
      </c>
      <c r="D70" s="92" t="s">
        <v>108</v>
      </c>
      <c r="E70" s="47" t="str">
        <f t="shared" si="17"/>
        <v>č. technol. platforma - zemědělství</v>
      </c>
      <c r="F70" s="51" t="s">
        <v>238</v>
      </c>
      <c r="G70" s="92"/>
      <c r="H70" s="47" t="str">
        <f t="shared" si="18"/>
        <v/>
      </c>
      <c r="I70" s="39"/>
      <c r="J70" s="97"/>
      <c r="K70" s="38" t="str">
        <f t="shared" si="16"/>
        <v/>
      </c>
      <c r="L70" s="39"/>
    </row>
    <row r="71" spans="1:12" ht="15.75" thickBot="1" x14ac:dyDescent="0.3">
      <c r="A71" s="82"/>
      <c r="B71" s="30" t="str">
        <f t="shared" si="12"/>
        <v>03/2023</v>
      </c>
      <c r="C71" s="115" t="s">
        <v>89</v>
      </c>
      <c r="D71" s="95" t="s">
        <v>105</v>
      </c>
      <c r="E71" s="55" t="str">
        <f t="shared" si="17"/>
        <v>obce - péče o zvířata</v>
      </c>
      <c r="F71" s="83" t="s">
        <v>224</v>
      </c>
      <c r="G71" s="95" t="s">
        <v>105</v>
      </c>
      <c r="H71" s="55" t="str">
        <f t="shared" si="18"/>
        <v>obce - péče o zvířata</v>
      </c>
      <c r="I71" s="83" t="s">
        <v>224</v>
      </c>
      <c r="J71" s="101"/>
      <c r="K71" s="44" t="str">
        <f t="shared" si="16"/>
        <v/>
      </c>
      <c r="L71" s="45"/>
    </row>
    <row r="72" spans="1:12" x14ac:dyDescent="0.25">
      <c r="A72" s="81" t="s">
        <v>94</v>
      </c>
      <c r="B72" s="27" t="str">
        <f t="shared" ref="B72:B89" si="19">CONCATENATE("04/",AktRok)</f>
        <v>04/2023</v>
      </c>
      <c r="C72" s="109" t="s">
        <v>87</v>
      </c>
      <c r="D72" s="91" t="s">
        <v>20</v>
      </c>
      <c r="E72" s="46" t="str">
        <f t="shared" ref="E72:E79" si="20">IF(D72="","",VLOOKUP(D72,DPnazvy,3,0))</f>
        <v>ozdrav. plodin - chmel</v>
      </c>
      <c r="F72" s="50" t="s">
        <v>174</v>
      </c>
      <c r="G72" s="91"/>
      <c r="H72" s="46" t="str">
        <f t="shared" ref="H72:H79" si="21">IF(G72="","",VLOOKUP(G72,DPnazvy,3,0))</f>
        <v/>
      </c>
      <c r="I72" s="50"/>
      <c r="J72" s="91"/>
      <c r="K72" s="46" t="str">
        <f t="shared" ref="K72:K79" si="22">IF(J72="","",VLOOKUP(J72,DPnazvy,3,0))</f>
        <v/>
      </c>
      <c r="L72" s="50"/>
    </row>
    <row r="73" spans="1:12" x14ac:dyDescent="0.25">
      <c r="A73" s="74">
        <f>AktRok</f>
        <v>2023</v>
      </c>
      <c r="B73" s="29" t="str">
        <f>CONCATENATE("04/",AktRok)</f>
        <v>04/2023</v>
      </c>
      <c r="C73" s="110" t="s">
        <v>87</v>
      </c>
      <c r="D73" s="92" t="s">
        <v>253</v>
      </c>
      <c r="E73" s="47" t="str">
        <f t="shared" si="20"/>
        <v>semináře a školení - živočišná výroba</v>
      </c>
      <c r="F73" s="51" t="s">
        <v>190</v>
      </c>
      <c r="G73" s="92"/>
      <c r="H73" s="47" t="str">
        <f t="shared" si="21"/>
        <v/>
      </c>
      <c r="I73" s="51"/>
      <c r="J73" s="92"/>
      <c r="K73" s="47" t="str">
        <f t="shared" si="22"/>
        <v/>
      </c>
      <c r="L73" s="51"/>
    </row>
    <row r="74" spans="1:12" x14ac:dyDescent="0.25">
      <c r="A74" s="74"/>
      <c r="B74" s="29" t="str">
        <f>CONCATENATE("04/",AktRok)</f>
        <v>04/2023</v>
      </c>
      <c r="C74" s="110" t="s">
        <v>87</v>
      </c>
      <c r="D74" s="92" t="s">
        <v>254</v>
      </c>
      <c r="E74" s="47" t="str">
        <f t="shared" si="20"/>
        <v>výsledky plemenářské práce</v>
      </c>
      <c r="F74" s="51" t="s">
        <v>190</v>
      </c>
      <c r="G74" s="92"/>
      <c r="H74" s="47" t="str">
        <f t="shared" si="21"/>
        <v/>
      </c>
      <c r="I74" s="51"/>
      <c r="J74" s="92"/>
      <c r="K74" s="47" t="str">
        <f t="shared" si="22"/>
        <v/>
      </c>
      <c r="L74" s="51"/>
    </row>
    <row r="75" spans="1:12" x14ac:dyDescent="0.25">
      <c r="A75" s="74"/>
      <c r="B75" s="29" t="str">
        <f>CONCATENATE("04/",AktRok)</f>
        <v>04/2023</v>
      </c>
      <c r="C75" s="110" t="s">
        <v>87</v>
      </c>
      <c r="D75" s="92" t="s">
        <v>255</v>
      </c>
      <c r="E75" s="47" t="str">
        <f t="shared" si="20"/>
        <v>výstavy a přehlídky hosp. zvířat</v>
      </c>
      <c r="F75" s="51" t="s">
        <v>190</v>
      </c>
      <c r="G75" s="92"/>
      <c r="H75" s="47" t="str">
        <f t="shared" si="21"/>
        <v/>
      </c>
      <c r="I75" s="51"/>
      <c r="J75" s="92"/>
      <c r="K75" s="47" t="str">
        <f t="shared" si="22"/>
        <v/>
      </c>
      <c r="L75" s="51"/>
    </row>
    <row r="76" spans="1:12" x14ac:dyDescent="0.25">
      <c r="A76" s="74"/>
      <c r="B76" s="29" t="str">
        <f>CONCATENATE("04/",AktRok)</f>
        <v>04/2023</v>
      </c>
      <c r="C76" s="110" t="s">
        <v>87</v>
      </c>
      <c r="D76" s="92" t="s">
        <v>30</v>
      </c>
      <c r="E76" s="47" t="str">
        <f t="shared" si="20"/>
        <v>spec. poradenství - rostlinná výroba</v>
      </c>
      <c r="F76" s="51" t="s">
        <v>190</v>
      </c>
      <c r="G76" s="92"/>
      <c r="H76" s="47" t="str">
        <f t="shared" si="21"/>
        <v/>
      </c>
      <c r="I76" s="51"/>
      <c r="J76" s="92"/>
      <c r="K76" s="47" t="str">
        <f t="shared" si="22"/>
        <v/>
      </c>
      <c r="L76" s="51"/>
    </row>
    <row r="77" spans="1:12" x14ac:dyDescent="0.25">
      <c r="A77" s="74"/>
      <c r="B77" s="29" t="str">
        <f t="shared" si="19"/>
        <v>04/2023</v>
      </c>
      <c r="C77" s="110" t="s">
        <v>87</v>
      </c>
      <c r="D77" s="92" t="s">
        <v>34</v>
      </c>
      <c r="E77" s="47" t="str">
        <f t="shared" si="20"/>
        <v>školní závody</v>
      </c>
      <c r="F77" s="51" t="s">
        <v>176</v>
      </c>
      <c r="G77" s="92"/>
      <c r="H77" s="47" t="str">
        <f t="shared" si="21"/>
        <v/>
      </c>
      <c r="I77" s="51"/>
      <c r="J77" s="92"/>
      <c r="K77" s="47" t="str">
        <f t="shared" si="22"/>
        <v/>
      </c>
      <c r="L77" s="39"/>
    </row>
    <row r="78" spans="1:12" x14ac:dyDescent="0.25">
      <c r="A78" s="74"/>
      <c r="B78" s="29" t="str">
        <f t="shared" si="19"/>
        <v>04/2023</v>
      </c>
      <c r="C78" s="110" t="s">
        <v>87</v>
      </c>
      <c r="D78" s="92" t="s">
        <v>177</v>
      </c>
      <c r="E78" s="47" t="str">
        <f t="shared" si="20"/>
        <v>mimoprod. funkce rybářských revírů</v>
      </c>
      <c r="F78" s="51" t="s">
        <v>248</v>
      </c>
      <c r="G78" s="92" t="s">
        <v>177</v>
      </c>
      <c r="H78" s="47" t="str">
        <f t="shared" si="21"/>
        <v>mimoprod. funkce rybářských revírů</v>
      </c>
      <c r="I78" s="51" t="s">
        <v>248</v>
      </c>
      <c r="J78" s="92"/>
      <c r="K78" s="47" t="str">
        <f t="shared" si="22"/>
        <v/>
      </c>
      <c r="L78" s="39"/>
    </row>
    <row r="79" spans="1:12" x14ac:dyDescent="0.25">
      <c r="A79" s="74"/>
      <c r="B79" s="29" t="str">
        <f t="shared" si="19"/>
        <v>04/2023</v>
      </c>
      <c r="C79" s="110" t="s">
        <v>87</v>
      </c>
      <c r="D79" s="92" t="s">
        <v>60</v>
      </c>
      <c r="E79" s="47" t="str">
        <f t="shared" si="20"/>
        <v>Q CZ - konzumní brambory</v>
      </c>
      <c r="F79" s="51" t="s">
        <v>192</v>
      </c>
      <c r="G79" s="92"/>
      <c r="H79" s="47" t="str">
        <f t="shared" si="21"/>
        <v/>
      </c>
      <c r="I79" s="51"/>
      <c r="J79" s="92"/>
      <c r="K79" s="47" t="str">
        <f t="shared" si="22"/>
        <v/>
      </c>
      <c r="L79" s="39"/>
    </row>
    <row r="80" spans="1:12" x14ac:dyDescent="0.25">
      <c r="A80" s="74"/>
      <c r="B80" s="29" t="str">
        <f t="shared" si="19"/>
        <v>04/2023</v>
      </c>
      <c r="C80" s="111" t="s">
        <v>88</v>
      </c>
      <c r="D80" s="93" t="s">
        <v>2</v>
      </c>
      <c r="E80" s="49" t="str">
        <f t="shared" si="17"/>
        <v>kapková závlaha</v>
      </c>
      <c r="F80" s="52" t="s">
        <v>174</v>
      </c>
      <c r="G80" s="99"/>
      <c r="H80" s="40" t="str">
        <f t="shared" si="18"/>
        <v/>
      </c>
      <c r="I80" s="41"/>
      <c r="J80" s="93"/>
      <c r="K80" s="49" t="str">
        <f t="shared" si="16"/>
        <v/>
      </c>
      <c r="L80" s="41"/>
    </row>
    <row r="81" spans="1:12" x14ac:dyDescent="0.25">
      <c r="A81" s="74"/>
      <c r="B81" s="29" t="str">
        <f t="shared" si="19"/>
        <v>04/2023</v>
      </c>
      <c r="C81" s="112" t="s">
        <v>88</v>
      </c>
      <c r="D81" s="92" t="s">
        <v>4</v>
      </c>
      <c r="E81" s="47" t="str">
        <f t="shared" si="17"/>
        <v>restrukturalizace sadů</v>
      </c>
      <c r="F81" s="51" t="s">
        <v>174</v>
      </c>
      <c r="G81" s="97"/>
      <c r="H81" s="38" t="str">
        <f t="shared" si="18"/>
        <v/>
      </c>
      <c r="I81" s="39"/>
      <c r="J81" s="92"/>
      <c r="K81" s="47" t="str">
        <f t="shared" si="16"/>
        <v/>
      </c>
      <c r="L81" s="39"/>
    </row>
    <row r="82" spans="1:12" x14ac:dyDescent="0.25">
      <c r="A82" s="74"/>
      <c r="B82" s="29" t="str">
        <f t="shared" si="19"/>
        <v>04/2023</v>
      </c>
      <c r="C82" s="112" t="s">
        <v>88</v>
      </c>
      <c r="D82" s="92" t="s">
        <v>6</v>
      </c>
      <c r="E82" s="47" t="str">
        <f t="shared" si="17"/>
        <v>restrukturalizace sadů EZ</v>
      </c>
      <c r="F82" s="51" t="s">
        <v>174</v>
      </c>
      <c r="G82" s="97"/>
      <c r="H82" s="38" t="str">
        <f t="shared" si="18"/>
        <v/>
      </c>
      <c r="I82" s="39"/>
      <c r="J82" s="92"/>
      <c r="K82" s="47" t="str">
        <f t="shared" si="16"/>
        <v/>
      </c>
      <c r="L82" s="39"/>
    </row>
    <row r="83" spans="1:12" x14ac:dyDescent="0.25">
      <c r="A83" s="74"/>
      <c r="B83" s="29" t="str">
        <f t="shared" si="19"/>
        <v>04/2023</v>
      </c>
      <c r="C83" s="113" t="s">
        <v>88</v>
      </c>
      <c r="D83" s="94" t="s">
        <v>43</v>
      </c>
      <c r="E83" s="48" t="str">
        <f t="shared" si="17"/>
        <v>výuka v produkčním rybářství</v>
      </c>
      <c r="F83" s="53" t="s">
        <v>245</v>
      </c>
      <c r="G83" s="94"/>
      <c r="H83" s="48" t="str">
        <f t="shared" si="18"/>
        <v/>
      </c>
      <c r="I83" s="53"/>
      <c r="J83" s="94"/>
      <c r="K83" s="48" t="str">
        <f t="shared" si="16"/>
        <v/>
      </c>
      <c r="L83" s="43"/>
    </row>
    <row r="84" spans="1:12" x14ac:dyDescent="0.25">
      <c r="A84" s="74"/>
      <c r="B84" s="29" t="str">
        <f t="shared" si="19"/>
        <v>04/2023</v>
      </c>
      <c r="C84" s="128" t="s">
        <v>89</v>
      </c>
      <c r="D84" s="93" t="s">
        <v>0</v>
      </c>
      <c r="E84" s="49" t="str">
        <f t="shared" si="17"/>
        <v>včelařství</v>
      </c>
      <c r="F84" s="52" t="s">
        <v>204</v>
      </c>
      <c r="G84" s="99"/>
      <c r="H84" s="40" t="str">
        <f t="shared" si="18"/>
        <v/>
      </c>
      <c r="I84" s="41"/>
      <c r="J84" s="93"/>
      <c r="K84" s="49" t="str">
        <f t="shared" si="16"/>
        <v/>
      </c>
      <c r="L84" s="41"/>
    </row>
    <row r="85" spans="1:12" x14ac:dyDescent="0.25">
      <c r="A85" s="74"/>
      <c r="B85" s="29" t="str">
        <f t="shared" si="19"/>
        <v>04/2023</v>
      </c>
      <c r="C85" s="114" t="s">
        <v>89</v>
      </c>
      <c r="D85" s="92" t="s">
        <v>32</v>
      </c>
      <c r="E85" s="47" t="str">
        <f t="shared" si="17"/>
        <v>výzkum a znalosti - drůbež</v>
      </c>
      <c r="F85" s="51" t="s">
        <v>223</v>
      </c>
      <c r="G85" s="92" t="s">
        <v>32</v>
      </c>
      <c r="H85" s="47" t="str">
        <f t="shared" si="18"/>
        <v>výzkum a znalosti - drůbež</v>
      </c>
      <c r="I85" s="51" t="s">
        <v>223</v>
      </c>
      <c r="J85" s="97"/>
      <c r="K85" s="38" t="str">
        <f t="shared" si="16"/>
        <v/>
      </c>
      <c r="L85" s="39"/>
    </row>
    <row r="86" spans="1:12" x14ac:dyDescent="0.25">
      <c r="A86" s="74"/>
      <c r="B86" s="29" t="str">
        <f t="shared" si="19"/>
        <v>04/2023</v>
      </c>
      <c r="C86" s="114" t="s">
        <v>89</v>
      </c>
      <c r="D86" s="92" t="s">
        <v>46</v>
      </c>
      <c r="E86" s="47" t="str">
        <f t="shared" si="17"/>
        <v>evr. integrace nevládních org.</v>
      </c>
      <c r="F86" s="96" t="s">
        <v>235</v>
      </c>
      <c r="G86" s="92" t="s">
        <v>46</v>
      </c>
      <c r="H86" s="47" t="str">
        <f t="shared" si="18"/>
        <v>evr. integrace nevládních org.</v>
      </c>
      <c r="I86" s="96" t="s">
        <v>236</v>
      </c>
      <c r="J86" s="97"/>
      <c r="K86" s="38" t="str">
        <f t="shared" si="16"/>
        <v/>
      </c>
      <c r="L86" s="39"/>
    </row>
    <row r="87" spans="1:12" x14ac:dyDescent="0.25">
      <c r="A87" s="74"/>
      <c r="B87" s="29" t="str">
        <f t="shared" si="19"/>
        <v>04/2023</v>
      </c>
      <c r="C87" s="114" t="s">
        <v>89</v>
      </c>
      <c r="D87" s="97"/>
      <c r="E87" s="38" t="str">
        <f t="shared" si="17"/>
        <v/>
      </c>
      <c r="F87" s="39"/>
      <c r="G87" s="92" t="s">
        <v>48</v>
      </c>
      <c r="H87" s="47" t="str">
        <f t="shared" si="18"/>
        <v>č. technol. platforma - potraviny</v>
      </c>
      <c r="I87" s="96" t="s">
        <v>237</v>
      </c>
      <c r="J87" s="97"/>
      <c r="K87" s="38" t="str">
        <f t="shared" si="16"/>
        <v/>
      </c>
      <c r="L87" s="39"/>
    </row>
    <row r="88" spans="1:12" x14ac:dyDescent="0.25">
      <c r="A88" s="74"/>
      <c r="B88" s="29" t="str">
        <f t="shared" si="19"/>
        <v>04/2023</v>
      </c>
      <c r="C88" s="114" t="s">
        <v>89</v>
      </c>
      <c r="D88" s="97"/>
      <c r="E88" s="38" t="str">
        <f t="shared" si="17"/>
        <v/>
      </c>
      <c r="F88" s="39"/>
      <c r="G88" s="92" t="s">
        <v>107</v>
      </c>
      <c r="H88" s="47" t="str">
        <f t="shared" si="18"/>
        <v>č. technol. platforma - rostliny pro budouc.</v>
      </c>
      <c r="I88" s="96" t="s">
        <v>237</v>
      </c>
      <c r="J88" s="97"/>
      <c r="K88" s="38" t="str">
        <f t="shared" si="16"/>
        <v/>
      </c>
      <c r="L88" s="39"/>
    </row>
    <row r="89" spans="1:12" ht="15.75" thickBot="1" x14ac:dyDescent="0.3">
      <c r="A89" s="82"/>
      <c r="B89" s="30" t="str">
        <f t="shared" si="19"/>
        <v>04/2023</v>
      </c>
      <c r="C89" s="115" t="s">
        <v>89</v>
      </c>
      <c r="D89" s="95" t="s">
        <v>105</v>
      </c>
      <c r="E89" s="55" t="str">
        <f t="shared" si="17"/>
        <v>obce - péče o zvířata</v>
      </c>
      <c r="F89" s="83" t="s">
        <v>224</v>
      </c>
      <c r="G89" s="95" t="s">
        <v>105</v>
      </c>
      <c r="H89" s="55" t="str">
        <f t="shared" si="18"/>
        <v>obce - péče o zvířata</v>
      </c>
      <c r="I89" s="83" t="s">
        <v>224</v>
      </c>
      <c r="J89" s="101"/>
      <c r="K89" s="44" t="str">
        <f t="shared" si="16"/>
        <v/>
      </c>
      <c r="L89" s="45"/>
    </row>
    <row r="90" spans="1:12" x14ac:dyDescent="0.25">
      <c r="A90" s="81" t="s">
        <v>95</v>
      </c>
      <c r="B90" s="27" t="str">
        <f t="shared" ref="B90:B102" si="23">CONCATENATE("05/",AktRok)</f>
        <v>05/2023</v>
      </c>
      <c r="C90" s="109" t="s">
        <v>87</v>
      </c>
      <c r="D90" s="91" t="s">
        <v>20</v>
      </c>
      <c r="E90" s="46" t="str">
        <f t="shared" ref="E90:E96" si="24">IF(D90="","",VLOOKUP(D90,DPnazvy,3,0))</f>
        <v>ozdrav. plodin - chmel</v>
      </c>
      <c r="F90" s="50" t="s">
        <v>174</v>
      </c>
      <c r="G90" s="98"/>
      <c r="H90" s="36" t="str">
        <f t="shared" ref="H90:H96" si="25">IF(G90="","",VLOOKUP(G90,DPnazvy,3,0))</f>
        <v/>
      </c>
      <c r="I90" s="37"/>
      <c r="J90" s="91"/>
      <c r="K90" s="46" t="str">
        <f t="shared" ref="K90:K96" si="26">IF(J90="","",VLOOKUP(J90,DPnazvy,3,0))</f>
        <v/>
      </c>
      <c r="L90" s="50"/>
    </row>
    <row r="91" spans="1:12" x14ac:dyDescent="0.25">
      <c r="A91" s="74">
        <f>AktRok</f>
        <v>2023</v>
      </c>
      <c r="B91" s="29" t="str">
        <f t="shared" ref="B91:B96" si="27">CONCATENATE("05/",AktRok)</f>
        <v>05/2023</v>
      </c>
      <c r="C91" s="110" t="s">
        <v>87</v>
      </c>
      <c r="D91" s="92" t="s">
        <v>253</v>
      </c>
      <c r="E91" s="47" t="str">
        <f t="shared" si="24"/>
        <v>semináře a školení - živočišná výroba</v>
      </c>
      <c r="F91" s="51" t="s">
        <v>190</v>
      </c>
      <c r="G91" s="97"/>
      <c r="H91" s="38" t="str">
        <f t="shared" si="25"/>
        <v/>
      </c>
      <c r="I91" s="39"/>
      <c r="J91" s="97"/>
      <c r="K91" s="38" t="str">
        <f t="shared" si="26"/>
        <v/>
      </c>
      <c r="L91" s="39"/>
    </row>
    <row r="92" spans="1:12" x14ac:dyDescent="0.25">
      <c r="A92" s="74"/>
      <c r="B92" s="29" t="str">
        <f t="shared" si="27"/>
        <v>05/2023</v>
      </c>
      <c r="C92" s="110" t="s">
        <v>87</v>
      </c>
      <c r="D92" s="92" t="s">
        <v>254</v>
      </c>
      <c r="E92" s="47" t="str">
        <f t="shared" si="24"/>
        <v>výsledky plemenářské práce</v>
      </c>
      <c r="F92" s="51" t="s">
        <v>190</v>
      </c>
      <c r="G92" s="97"/>
      <c r="H92" s="38" t="str">
        <f t="shared" si="25"/>
        <v/>
      </c>
      <c r="I92" s="39"/>
      <c r="J92" s="97"/>
      <c r="K92" s="38" t="str">
        <f t="shared" si="26"/>
        <v/>
      </c>
      <c r="L92" s="39"/>
    </row>
    <row r="93" spans="1:12" x14ac:dyDescent="0.25">
      <c r="A93" s="74"/>
      <c r="B93" s="29" t="str">
        <f t="shared" si="27"/>
        <v>05/2023</v>
      </c>
      <c r="C93" s="110" t="s">
        <v>87</v>
      </c>
      <c r="D93" s="92" t="s">
        <v>255</v>
      </c>
      <c r="E93" s="47" t="str">
        <f t="shared" si="24"/>
        <v>výstavy a přehlídky hosp. zvířat</v>
      </c>
      <c r="F93" s="51" t="s">
        <v>190</v>
      </c>
      <c r="G93" s="97"/>
      <c r="H93" s="38" t="str">
        <f t="shared" si="25"/>
        <v/>
      </c>
      <c r="I93" s="39"/>
      <c r="J93" s="97"/>
      <c r="K93" s="38" t="str">
        <f t="shared" si="26"/>
        <v/>
      </c>
      <c r="L93" s="39"/>
    </row>
    <row r="94" spans="1:12" x14ac:dyDescent="0.25">
      <c r="A94" s="74"/>
      <c r="B94" s="29" t="str">
        <f t="shared" si="27"/>
        <v>05/2023</v>
      </c>
      <c r="C94" s="110" t="s">
        <v>87</v>
      </c>
      <c r="D94" s="92" t="s">
        <v>30</v>
      </c>
      <c r="E94" s="47" t="str">
        <f t="shared" si="24"/>
        <v>spec. poradenství - rostlinná výroba</v>
      </c>
      <c r="F94" s="51" t="s">
        <v>190</v>
      </c>
      <c r="G94" s="97"/>
      <c r="H94" s="38" t="str">
        <f t="shared" si="25"/>
        <v/>
      </c>
      <c r="I94" s="39"/>
      <c r="J94" s="97"/>
      <c r="K94" s="38" t="str">
        <f t="shared" si="26"/>
        <v/>
      </c>
      <c r="L94" s="39"/>
    </row>
    <row r="95" spans="1:12" x14ac:dyDescent="0.25">
      <c r="A95" s="74"/>
      <c r="B95" s="29" t="str">
        <f t="shared" si="27"/>
        <v>05/2023</v>
      </c>
      <c r="C95" s="110" t="s">
        <v>87</v>
      </c>
      <c r="D95" s="92" t="s">
        <v>34</v>
      </c>
      <c r="E95" s="47" t="str">
        <f t="shared" si="24"/>
        <v>školní závody</v>
      </c>
      <c r="F95" s="120" t="s">
        <v>176</v>
      </c>
      <c r="G95" s="97"/>
      <c r="H95" s="38" t="str">
        <f t="shared" si="25"/>
        <v/>
      </c>
      <c r="I95" s="39"/>
      <c r="J95" s="97"/>
      <c r="K95" s="38" t="str">
        <f t="shared" si="26"/>
        <v/>
      </c>
      <c r="L95" s="39"/>
    </row>
    <row r="96" spans="1:12" x14ac:dyDescent="0.25">
      <c r="A96" s="74"/>
      <c r="B96" s="29" t="str">
        <f t="shared" si="27"/>
        <v>05/2023</v>
      </c>
      <c r="C96" s="110" t="s">
        <v>87</v>
      </c>
      <c r="D96" s="92" t="s">
        <v>177</v>
      </c>
      <c r="E96" s="47" t="str">
        <f t="shared" si="24"/>
        <v>mimoprod. funkce rybářských revírů</v>
      </c>
      <c r="F96" s="120" t="s">
        <v>249</v>
      </c>
      <c r="G96" s="97" t="s">
        <v>177</v>
      </c>
      <c r="H96" s="38" t="str">
        <f t="shared" si="25"/>
        <v>mimoprod. funkce rybářských revírů</v>
      </c>
      <c r="I96" s="120" t="s">
        <v>249</v>
      </c>
      <c r="J96" s="97"/>
      <c r="K96" s="38" t="str">
        <f t="shared" si="26"/>
        <v/>
      </c>
      <c r="L96" s="39"/>
    </row>
    <row r="97" spans="1:12" x14ac:dyDescent="0.25">
      <c r="A97" s="74"/>
      <c r="B97" s="29" t="str">
        <f t="shared" si="23"/>
        <v>05/2023</v>
      </c>
      <c r="C97" s="111" t="s">
        <v>88</v>
      </c>
      <c r="D97" s="93" t="s">
        <v>2</v>
      </c>
      <c r="E97" s="49" t="str">
        <f t="shared" si="17"/>
        <v>kapková závlaha</v>
      </c>
      <c r="F97" s="52" t="s">
        <v>174</v>
      </c>
      <c r="G97" s="93"/>
      <c r="H97" s="49" t="str">
        <f t="shared" si="18"/>
        <v/>
      </c>
      <c r="I97" s="52"/>
      <c r="J97" s="99"/>
      <c r="K97" s="40" t="str">
        <f t="shared" si="16"/>
        <v/>
      </c>
      <c r="L97" s="41"/>
    </row>
    <row r="98" spans="1:12" x14ac:dyDescent="0.25">
      <c r="A98" s="74"/>
      <c r="B98" s="29" t="str">
        <f t="shared" si="23"/>
        <v>05/2023</v>
      </c>
      <c r="C98" s="112" t="s">
        <v>88</v>
      </c>
      <c r="D98" s="92" t="s">
        <v>4</v>
      </c>
      <c r="E98" s="47" t="str">
        <f t="shared" si="17"/>
        <v>restrukturalizace sadů</v>
      </c>
      <c r="F98" s="51" t="s">
        <v>174</v>
      </c>
      <c r="G98" s="92"/>
      <c r="H98" s="47" t="str">
        <f t="shared" si="18"/>
        <v/>
      </c>
      <c r="I98" s="39"/>
      <c r="J98" s="97"/>
      <c r="K98" s="38" t="str">
        <f t="shared" si="16"/>
        <v/>
      </c>
      <c r="L98" s="39"/>
    </row>
    <row r="99" spans="1:12" x14ac:dyDescent="0.25">
      <c r="A99" s="74"/>
      <c r="B99" s="29" t="str">
        <f t="shared" si="23"/>
        <v>05/2023</v>
      </c>
      <c r="C99" s="112" t="s">
        <v>88</v>
      </c>
      <c r="D99" s="92" t="s">
        <v>6</v>
      </c>
      <c r="E99" s="47" t="str">
        <f t="shared" si="17"/>
        <v>restrukturalizace sadů EZ</v>
      </c>
      <c r="F99" s="51" t="s">
        <v>174</v>
      </c>
      <c r="G99" s="92"/>
      <c r="H99" s="47" t="str">
        <f t="shared" si="18"/>
        <v/>
      </c>
      <c r="I99" s="39"/>
      <c r="J99" s="97"/>
      <c r="K99" s="38" t="str">
        <f t="shared" si="16"/>
        <v/>
      </c>
      <c r="L99" s="39"/>
    </row>
    <row r="100" spans="1:12" x14ac:dyDescent="0.25">
      <c r="A100" s="74"/>
      <c r="B100" s="29" t="str">
        <f t="shared" si="23"/>
        <v>05/2023</v>
      </c>
      <c r="C100" s="128" t="s">
        <v>89</v>
      </c>
      <c r="D100" s="93" t="s">
        <v>0</v>
      </c>
      <c r="E100" s="49" t="str">
        <f t="shared" si="17"/>
        <v>včelařství</v>
      </c>
      <c r="F100" s="52" t="s">
        <v>204</v>
      </c>
      <c r="G100" s="99"/>
      <c r="H100" s="40" t="str">
        <f t="shared" si="18"/>
        <v/>
      </c>
      <c r="I100" s="41"/>
      <c r="J100" s="99"/>
      <c r="K100" s="40" t="str">
        <f t="shared" si="16"/>
        <v/>
      </c>
      <c r="L100" s="41"/>
    </row>
    <row r="101" spans="1:12" x14ac:dyDescent="0.25">
      <c r="A101" s="74"/>
      <c r="B101" s="29" t="str">
        <f>CONCATENATE("05/",AktRok)</f>
        <v>05/2023</v>
      </c>
      <c r="C101" s="114" t="s">
        <v>89</v>
      </c>
      <c r="D101" s="92" t="s">
        <v>32</v>
      </c>
      <c r="E101" s="47" t="str">
        <f>IF(D101="","",VLOOKUP(D101,DPnazvy,3,0))</f>
        <v>výzkum a znalosti - drůbež</v>
      </c>
      <c r="F101" s="51" t="s">
        <v>223</v>
      </c>
      <c r="G101" s="92" t="s">
        <v>32</v>
      </c>
      <c r="H101" s="47" t="str">
        <f t="shared" si="18"/>
        <v>výzkum a znalosti - drůbež</v>
      </c>
      <c r="I101" s="51" t="s">
        <v>223</v>
      </c>
      <c r="J101" s="97"/>
      <c r="K101" s="38" t="str">
        <f>IF(J101="","",VLOOKUP(J101,DPnazvy,3,0))</f>
        <v/>
      </c>
      <c r="L101" s="39"/>
    </row>
    <row r="102" spans="1:12" ht="15.75" thickBot="1" x14ac:dyDescent="0.3">
      <c r="A102" s="82"/>
      <c r="B102" s="30" t="str">
        <f t="shared" si="23"/>
        <v>05/2023</v>
      </c>
      <c r="C102" s="115" t="s">
        <v>89</v>
      </c>
      <c r="D102" s="95" t="s">
        <v>105</v>
      </c>
      <c r="E102" s="55" t="str">
        <f t="shared" si="17"/>
        <v>obce - péče o zvířata</v>
      </c>
      <c r="F102" s="83" t="s">
        <v>224</v>
      </c>
      <c r="G102" s="95" t="s">
        <v>105</v>
      </c>
      <c r="H102" s="55" t="str">
        <f t="shared" si="18"/>
        <v>obce - péče o zvířata</v>
      </c>
      <c r="I102" s="83" t="s">
        <v>224</v>
      </c>
      <c r="J102" s="101"/>
      <c r="K102" s="44" t="str">
        <f t="shared" si="16"/>
        <v/>
      </c>
      <c r="L102" s="45"/>
    </row>
    <row r="103" spans="1:12" x14ac:dyDescent="0.25">
      <c r="A103" s="81" t="s">
        <v>96</v>
      </c>
      <c r="B103" s="27" t="str">
        <f t="shared" ref="B103:B115" si="28">CONCATENATE("06/",AktRok)</f>
        <v>06/2023</v>
      </c>
      <c r="C103" s="109" t="s">
        <v>87</v>
      </c>
      <c r="D103" s="91" t="s">
        <v>18</v>
      </c>
      <c r="E103" s="46" t="str">
        <f t="shared" ref="E103:E108" si="29">IF(D103="","",VLOOKUP(D103,DPnazvy,3,0))</f>
        <v>ozdrav. plodin - brambory</v>
      </c>
      <c r="F103" s="50" t="s">
        <v>241</v>
      </c>
      <c r="G103" s="91" t="s">
        <v>18</v>
      </c>
      <c r="H103" s="46" t="str">
        <f t="shared" ref="H103:H108" si="30">IF(G103="","",VLOOKUP(G103,DPnazvy,3,0))</f>
        <v>ozdrav. plodin - brambory</v>
      </c>
      <c r="I103" s="50" t="s">
        <v>241</v>
      </c>
      <c r="J103" s="91"/>
      <c r="K103" s="46" t="str">
        <f t="shared" ref="K103:K108" si="31">IF(J103="","",VLOOKUP(J103,DPnazvy,3,0))</f>
        <v/>
      </c>
      <c r="L103" s="37"/>
    </row>
    <row r="104" spans="1:12" x14ac:dyDescent="0.25">
      <c r="A104" s="74">
        <f>AktRok</f>
        <v>2023</v>
      </c>
      <c r="B104" s="28" t="str">
        <f t="shared" si="28"/>
        <v>06/2023</v>
      </c>
      <c r="C104" s="110" t="s">
        <v>87</v>
      </c>
      <c r="D104" s="92" t="s">
        <v>20</v>
      </c>
      <c r="E104" s="47" t="str">
        <f t="shared" si="29"/>
        <v>ozdrav. plodin - chmel</v>
      </c>
      <c r="F104" s="51" t="s">
        <v>174</v>
      </c>
      <c r="G104" s="92" t="s">
        <v>81</v>
      </c>
      <c r="H104" s="47" t="str">
        <f t="shared" si="30"/>
        <v>mimoprod. funkce rybníků</v>
      </c>
      <c r="I104" s="51" t="s">
        <v>206</v>
      </c>
      <c r="J104" s="92"/>
      <c r="K104" s="47" t="str">
        <f t="shared" si="31"/>
        <v/>
      </c>
      <c r="L104" s="39"/>
    </row>
    <row r="105" spans="1:12" x14ac:dyDescent="0.25">
      <c r="A105" s="74"/>
      <c r="B105" s="28" t="str">
        <f>CONCATENATE("06/",AktRok)</f>
        <v>06/2023</v>
      </c>
      <c r="C105" s="110" t="s">
        <v>87</v>
      </c>
      <c r="D105" s="92" t="s">
        <v>253</v>
      </c>
      <c r="E105" s="47" t="str">
        <f t="shared" si="29"/>
        <v>semináře a školení - živočišná výroba</v>
      </c>
      <c r="F105" s="51" t="s">
        <v>190</v>
      </c>
      <c r="G105" s="97"/>
      <c r="H105" s="38" t="str">
        <f t="shared" si="30"/>
        <v/>
      </c>
      <c r="I105" s="39"/>
      <c r="J105" s="97"/>
      <c r="K105" s="38" t="str">
        <f t="shared" si="31"/>
        <v/>
      </c>
      <c r="L105" s="39"/>
    </row>
    <row r="106" spans="1:12" x14ac:dyDescent="0.25">
      <c r="A106" s="74"/>
      <c r="B106" s="28" t="str">
        <f>CONCATENATE("06/",AktRok)</f>
        <v>06/2023</v>
      </c>
      <c r="C106" s="110" t="s">
        <v>87</v>
      </c>
      <c r="D106" s="92" t="s">
        <v>254</v>
      </c>
      <c r="E106" s="47" t="str">
        <f t="shared" si="29"/>
        <v>výsledky plemenářské práce</v>
      </c>
      <c r="F106" s="51" t="s">
        <v>190</v>
      </c>
      <c r="G106" s="97"/>
      <c r="H106" s="38" t="str">
        <f t="shared" si="30"/>
        <v/>
      </c>
      <c r="I106" s="39"/>
      <c r="J106" s="97"/>
      <c r="K106" s="38" t="str">
        <f t="shared" si="31"/>
        <v/>
      </c>
      <c r="L106" s="39"/>
    </row>
    <row r="107" spans="1:12" x14ac:dyDescent="0.25">
      <c r="A107" s="74"/>
      <c r="B107" s="28" t="str">
        <f>CONCATENATE("06/",AktRok)</f>
        <v>06/2023</v>
      </c>
      <c r="C107" s="110" t="s">
        <v>87</v>
      </c>
      <c r="D107" s="92" t="s">
        <v>255</v>
      </c>
      <c r="E107" s="47" t="str">
        <f t="shared" si="29"/>
        <v>výstavy a přehlídky hosp. zvířat</v>
      </c>
      <c r="F107" s="51" t="s">
        <v>190</v>
      </c>
      <c r="G107" s="97"/>
      <c r="H107" s="38" t="str">
        <f t="shared" si="30"/>
        <v/>
      </c>
      <c r="I107" s="39"/>
      <c r="J107" s="97"/>
      <c r="K107" s="38" t="str">
        <f t="shared" si="31"/>
        <v/>
      </c>
      <c r="L107" s="39"/>
    </row>
    <row r="108" spans="1:12" x14ac:dyDescent="0.25">
      <c r="A108" s="74"/>
      <c r="B108" s="29" t="str">
        <f>CONCATENATE("06/",AktRok)</f>
        <v>06/2023</v>
      </c>
      <c r="C108" s="110" t="s">
        <v>87</v>
      </c>
      <c r="D108" s="92" t="s">
        <v>30</v>
      </c>
      <c r="E108" s="47" t="str">
        <f t="shared" si="29"/>
        <v>spec. poradenství - rostlinná výroba</v>
      </c>
      <c r="F108" s="51" t="s">
        <v>190</v>
      </c>
      <c r="G108" s="92"/>
      <c r="H108" s="47" t="str">
        <f t="shared" si="30"/>
        <v/>
      </c>
      <c r="I108" s="51"/>
      <c r="J108" s="92"/>
      <c r="K108" s="47" t="str">
        <f t="shared" si="31"/>
        <v/>
      </c>
      <c r="L108" s="39"/>
    </row>
    <row r="109" spans="1:12" x14ac:dyDescent="0.25">
      <c r="A109" s="74"/>
      <c r="B109" s="29" t="str">
        <f t="shared" si="28"/>
        <v>06/2023</v>
      </c>
      <c r="C109" s="111" t="s">
        <v>88</v>
      </c>
      <c r="D109" s="93" t="s">
        <v>2</v>
      </c>
      <c r="E109" s="49" t="str">
        <f t="shared" si="17"/>
        <v>kapková závlaha</v>
      </c>
      <c r="F109" s="52" t="s">
        <v>174</v>
      </c>
      <c r="G109" s="93" t="s">
        <v>43</v>
      </c>
      <c r="H109" s="49" t="str">
        <f t="shared" si="18"/>
        <v>výuka v produkčním rybářství</v>
      </c>
      <c r="I109" s="52" t="s">
        <v>246</v>
      </c>
      <c r="J109" s="93"/>
      <c r="K109" s="49" t="str">
        <f t="shared" si="16"/>
        <v/>
      </c>
      <c r="L109" s="52"/>
    </row>
    <row r="110" spans="1:12" x14ac:dyDescent="0.25">
      <c r="A110" s="74"/>
      <c r="B110" s="29" t="str">
        <f t="shared" si="28"/>
        <v>06/2023</v>
      </c>
      <c r="C110" s="112" t="s">
        <v>88</v>
      </c>
      <c r="D110" s="92" t="s">
        <v>4</v>
      </c>
      <c r="E110" s="47" t="str">
        <f t="shared" si="17"/>
        <v>restrukturalizace sadů</v>
      </c>
      <c r="F110" s="51" t="s">
        <v>174</v>
      </c>
      <c r="G110" s="92"/>
      <c r="H110" s="47" t="str">
        <f t="shared" si="18"/>
        <v/>
      </c>
      <c r="I110" s="51"/>
      <c r="J110" s="92"/>
      <c r="K110" s="47" t="str">
        <f t="shared" si="16"/>
        <v/>
      </c>
      <c r="L110" s="51"/>
    </row>
    <row r="111" spans="1:12" x14ac:dyDescent="0.25">
      <c r="A111" s="74"/>
      <c r="B111" s="29" t="str">
        <f t="shared" si="28"/>
        <v>06/2023</v>
      </c>
      <c r="C111" s="112" t="s">
        <v>88</v>
      </c>
      <c r="D111" s="92" t="s">
        <v>6</v>
      </c>
      <c r="E111" s="47" t="str">
        <f t="shared" si="17"/>
        <v>restrukturalizace sadů EZ</v>
      </c>
      <c r="F111" s="51" t="s">
        <v>174</v>
      </c>
      <c r="G111" s="92"/>
      <c r="H111" s="47" t="str">
        <f t="shared" si="18"/>
        <v/>
      </c>
      <c r="I111" s="51"/>
      <c r="J111" s="92"/>
      <c r="K111" s="47" t="str">
        <f t="shared" si="16"/>
        <v/>
      </c>
      <c r="L111" s="51"/>
    </row>
    <row r="112" spans="1:12" x14ac:dyDescent="0.25">
      <c r="A112" s="74"/>
      <c r="B112" s="29" t="str">
        <f t="shared" si="28"/>
        <v>06/2023</v>
      </c>
      <c r="C112" s="113" t="s">
        <v>88</v>
      </c>
      <c r="D112" s="94" t="s">
        <v>41</v>
      </c>
      <c r="E112" s="48" t="str">
        <f t="shared" si="17"/>
        <v>zahr. veletrhy a výstavy</v>
      </c>
      <c r="F112" s="53" t="s">
        <v>244</v>
      </c>
      <c r="G112" s="94" t="s">
        <v>41</v>
      </c>
      <c r="H112" s="48" t="str">
        <f t="shared" si="18"/>
        <v>zahr. veletrhy a výstavy</v>
      </c>
      <c r="I112" s="53" t="s">
        <v>244</v>
      </c>
      <c r="J112" s="94"/>
      <c r="K112" s="48" t="str">
        <f t="shared" si="16"/>
        <v/>
      </c>
      <c r="L112" s="53"/>
    </row>
    <row r="113" spans="1:12" x14ac:dyDescent="0.25">
      <c r="A113" s="74"/>
      <c r="B113" s="29" t="str">
        <f t="shared" si="28"/>
        <v>06/2023</v>
      </c>
      <c r="C113" s="128" t="s">
        <v>89</v>
      </c>
      <c r="D113" s="93" t="s">
        <v>0</v>
      </c>
      <c r="E113" s="49" t="str">
        <f t="shared" si="17"/>
        <v>včelařství</v>
      </c>
      <c r="F113" s="52" t="s">
        <v>204</v>
      </c>
      <c r="G113" s="93"/>
      <c r="H113" s="49" t="str">
        <f t="shared" si="18"/>
        <v/>
      </c>
      <c r="I113" s="52"/>
      <c r="J113" s="99"/>
      <c r="K113" s="40" t="str">
        <f t="shared" si="16"/>
        <v/>
      </c>
      <c r="L113" s="41"/>
    </row>
    <row r="114" spans="1:12" x14ac:dyDescent="0.25">
      <c r="A114" s="74"/>
      <c r="B114" s="29" t="str">
        <f t="shared" si="28"/>
        <v>06/2023</v>
      </c>
      <c r="C114" s="114" t="s">
        <v>89</v>
      </c>
      <c r="D114" s="92" t="s">
        <v>32</v>
      </c>
      <c r="E114" s="47" t="str">
        <f t="shared" si="17"/>
        <v>výzkum a znalosti - drůbež</v>
      </c>
      <c r="F114" s="51" t="s">
        <v>223</v>
      </c>
      <c r="G114" s="92" t="s">
        <v>32</v>
      </c>
      <c r="H114" s="47" t="str">
        <f t="shared" si="18"/>
        <v>výzkum a znalosti - drůbež</v>
      </c>
      <c r="I114" s="51" t="s">
        <v>223</v>
      </c>
      <c r="J114" s="97"/>
      <c r="K114" s="38" t="str">
        <f t="shared" si="16"/>
        <v/>
      </c>
      <c r="L114" s="39"/>
    </row>
    <row r="115" spans="1:12" ht="15.75" thickBot="1" x14ac:dyDescent="0.3">
      <c r="A115" s="82"/>
      <c r="B115" s="30" t="str">
        <f t="shared" si="28"/>
        <v>06/2023</v>
      </c>
      <c r="C115" s="115" t="s">
        <v>89</v>
      </c>
      <c r="D115" s="95" t="s">
        <v>105</v>
      </c>
      <c r="E115" s="55" t="str">
        <f t="shared" si="17"/>
        <v>obce - péče o zvířata</v>
      </c>
      <c r="F115" s="83" t="s">
        <v>224</v>
      </c>
      <c r="G115" s="95" t="s">
        <v>105</v>
      </c>
      <c r="H115" s="55" t="str">
        <f t="shared" si="18"/>
        <v>obce - péče o zvířata</v>
      </c>
      <c r="I115" s="83" t="s">
        <v>224</v>
      </c>
      <c r="J115" s="101"/>
      <c r="K115" s="44" t="str">
        <f t="shared" si="16"/>
        <v/>
      </c>
      <c r="L115" s="45"/>
    </row>
    <row r="116" spans="1:12" x14ac:dyDescent="0.25">
      <c r="A116" s="81" t="s">
        <v>97</v>
      </c>
      <c r="B116" s="27" t="str">
        <f t="shared" ref="B116:B134" si="32">CONCATENATE("07/",AktRok)</f>
        <v>07/2023</v>
      </c>
      <c r="C116" s="109" t="s">
        <v>87</v>
      </c>
      <c r="D116" s="91" t="s">
        <v>18</v>
      </c>
      <c r="E116" s="46" t="str">
        <f t="shared" ref="E116:E122" si="33">IF(D116="","",VLOOKUP(D116,DPnazvy,3,0))</f>
        <v>ozdrav. plodin - brambory</v>
      </c>
      <c r="F116" s="118" t="s">
        <v>264</v>
      </c>
      <c r="G116" s="91" t="s">
        <v>18</v>
      </c>
      <c r="H116" s="46" t="str">
        <f t="shared" ref="H116:H122" si="34">IF(G116="","",VLOOKUP(G116,DPnazvy,3,0))</f>
        <v>ozdrav. plodin - brambory</v>
      </c>
      <c r="I116" s="118" t="s">
        <v>264</v>
      </c>
      <c r="J116" s="91"/>
      <c r="K116" s="46" t="str">
        <f t="shared" ref="K116:K122" si="35">IF(J116="","",VLOOKUP(J116,DPnazvy,3,0))</f>
        <v/>
      </c>
      <c r="L116" s="50"/>
    </row>
    <row r="117" spans="1:12" x14ac:dyDescent="0.25">
      <c r="A117" s="74">
        <f>AktRok</f>
        <v>2023</v>
      </c>
      <c r="B117" s="28" t="str">
        <f t="shared" ref="B117:B122" si="36">CONCATENATE("07/",AktRok)</f>
        <v>07/2023</v>
      </c>
      <c r="C117" s="110" t="s">
        <v>87</v>
      </c>
      <c r="D117" s="92" t="s">
        <v>20</v>
      </c>
      <c r="E117" s="47" t="str">
        <f t="shared" si="33"/>
        <v>ozdrav. plodin - chmel</v>
      </c>
      <c r="F117" s="51" t="s">
        <v>174</v>
      </c>
      <c r="G117" s="92"/>
      <c r="H117" s="47" t="str">
        <f t="shared" si="34"/>
        <v/>
      </c>
      <c r="I117" s="51"/>
      <c r="J117" s="92"/>
      <c r="K117" s="47" t="str">
        <f t="shared" si="35"/>
        <v/>
      </c>
      <c r="L117" s="51"/>
    </row>
    <row r="118" spans="1:12" x14ac:dyDescent="0.25">
      <c r="A118" s="74"/>
      <c r="B118" s="28" t="str">
        <f t="shared" si="36"/>
        <v>07/2023</v>
      </c>
      <c r="C118" s="110"/>
      <c r="D118" s="92" t="s">
        <v>22</v>
      </c>
      <c r="E118" s="47" t="str">
        <f t="shared" si="33"/>
        <v>ozdrav. plodin - len, konopí, kukuřice, cukrovka, luskoviny a pícniny</v>
      </c>
      <c r="F118" s="51" t="s">
        <v>252</v>
      </c>
      <c r="G118" s="92" t="s">
        <v>22</v>
      </c>
      <c r="H118" s="47" t="str">
        <f t="shared" si="34"/>
        <v>ozdrav. plodin - len, konopí, kukuřice, cukrovka, luskoviny a pícniny</v>
      </c>
      <c r="I118" s="51" t="s">
        <v>252</v>
      </c>
      <c r="J118" s="92"/>
      <c r="K118" s="47" t="str">
        <f t="shared" si="35"/>
        <v/>
      </c>
      <c r="L118" s="51"/>
    </row>
    <row r="119" spans="1:12" x14ac:dyDescent="0.25">
      <c r="A119" s="74"/>
      <c r="B119" s="28" t="str">
        <f t="shared" si="36"/>
        <v>07/2023</v>
      </c>
      <c r="C119" s="110"/>
      <c r="D119" s="92"/>
      <c r="E119" s="47" t="str">
        <f t="shared" si="33"/>
        <v/>
      </c>
      <c r="F119" s="51"/>
      <c r="G119" s="92"/>
      <c r="H119" s="47" t="str">
        <f t="shared" si="34"/>
        <v/>
      </c>
      <c r="I119" s="51"/>
      <c r="J119" s="92" t="s">
        <v>253</v>
      </c>
      <c r="K119" s="47" t="str">
        <f t="shared" si="35"/>
        <v>semináře a školení - živočišná výroba</v>
      </c>
      <c r="L119" s="51" t="s">
        <v>207</v>
      </c>
    </row>
    <row r="120" spans="1:12" x14ac:dyDescent="0.25">
      <c r="A120" s="74"/>
      <c r="B120" s="28" t="str">
        <f t="shared" si="36"/>
        <v>07/2023</v>
      </c>
      <c r="C120" s="110"/>
      <c r="D120" s="92"/>
      <c r="E120" s="47" t="str">
        <f t="shared" si="33"/>
        <v/>
      </c>
      <c r="F120" s="51"/>
      <c r="G120" s="92"/>
      <c r="H120" s="47" t="str">
        <f t="shared" si="34"/>
        <v/>
      </c>
      <c r="I120" s="51"/>
      <c r="J120" s="92" t="s">
        <v>254</v>
      </c>
      <c r="K120" s="47" t="str">
        <f t="shared" si="35"/>
        <v>výsledky plemenářské práce</v>
      </c>
      <c r="L120" s="51" t="s">
        <v>207</v>
      </c>
    </row>
    <row r="121" spans="1:12" x14ac:dyDescent="0.25">
      <c r="A121" s="74"/>
      <c r="B121" s="28" t="str">
        <f t="shared" si="36"/>
        <v>07/2023</v>
      </c>
      <c r="C121" s="110"/>
      <c r="D121" s="92"/>
      <c r="E121" s="47" t="str">
        <f t="shared" si="33"/>
        <v/>
      </c>
      <c r="F121" s="51"/>
      <c r="G121" s="92" t="s">
        <v>255</v>
      </c>
      <c r="H121" s="47" t="str">
        <f t="shared" si="34"/>
        <v>výstavy a přehlídky hosp. zvířat</v>
      </c>
      <c r="I121" s="51" t="s">
        <v>262</v>
      </c>
      <c r="J121" s="92" t="s">
        <v>255</v>
      </c>
      <c r="K121" s="47" t="str">
        <f t="shared" si="35"/>
        <v>výstavy a přehlídky hosp. zvířat</v>
      </c>
      <c r="L121" s="51" t="s">
        <v>207</v>
      </c>
    </row>
    <row r="122" spans="1:12" x14ac:dyDescent="0.25">
      <c r="A122" s="74"/>
      <c r="B122" s="29" t="str">
        <f t="shared" si="36"/>
        <v>07/2023</v>
      </c>
      <c r="C122" s="110" t="s">
        <v>87</v>
      </c>
      <c r="D122" s="92"/>
      <c r="E122" s="47" t="str">
        <f t="shared" si="33"/>
        <v/>
      </c>
      <c r="F122" s="120"/>
      <c r="G122" s="92"/>
      <c r="H122" s="47" t="str">
        <f t="shared" si="34"/>
        <v/>
      </c>
      <c r="I122" s="120"/>
      <c r="J122" s="97" t="s">
        <v>30</v>
      </c>
      <c r="K122" s="38" t="str">
        <f t="shared" si="35"/>
        <v>spec. poradenství - rostlinná výroba</v>
      </c>
      <c r="L122" s="39" t="s">
        <v>207</v>
      </c>
    </row>
    <row r="123" spans="1:12" x14ac:dyDescent="0.25">
      <c r="A123" s="74"/>
      <c r="B123" s="29" t="str">
        <f t="shared" si="32"/>
        <v>07/2023</v>
      </c>
      <c r="C123" s="111" t="s">
        <v>88</v>
      </c>
      <c r="D123" s="93" t="s">
        <v>2</v>
      </c>
      <c r="E123" s="49" t="str">
        <f t="shared" si="17"/>
        <v>kapková závlaha</v>
      </c>
      <c r="F123" s="52" t="s">
        <v>174</v>
      </c>
      <c r="G123" s="93" t="s">
        <v>43</v>
      </c>
      <c r="H123" s="49" t="str">
        <f t="shared" si="18"/>
        <v>výuka v produkčním rybářství</v>
      </c>
      <c r="I123" s="52" t="s">
        <v>246</v>
      </c>
      <c r="J123" s="93"/>
      <c r="K123" s="49" t="str">
        <f t="shared" si="16"/>
        <v/>
      </c>
      <c r="L123" s="52"/>
    </row>
    <row r="124" spans="1:12" x14ac:dyDescent="0.25">
      <c r="A124" s="74"/>
      <c r="B124" s="29" t="str">
        <f t="shared" si="32"/>
        <v>07/2023</v>
      </c>
      <c r="C124" s="112" t="s">
        <v>88</v>
      </c>
      <c r="D124" s="92" t="s">
        <v>4</v>
      </c>
      <c r="E124" s="47" t="str">
        <f t="shared" si="17"/>
        <v>restrukturalizace sadů</v>
      </c>
      <c r="F124" s="51" t="s">
        <v>174</v>
      </c>
      <c r="G124" s="92"/>
      <c r="H124" s="47" t="str">
        <f t="shared" si="18"/>
        <v/>
      </c>
      <c r="I124" s="51"/>
      <c r="J124" s="92"/>
      <c r="K124" s="47" t="str">
        <f t="shared" si="16"/>
        <v/>
      </c>
      <c r="L124" s="51"/>
    </row>
    <row r="125" spans="1:12" x14ac:dyDescent="0.25">
      <c r="A125" s="74"/>
      <c r="B125" s="29" t="str">
        <f t="shared" si="32"/>
        <v>07/2023</v>
      </c>
      <c r="C125" s="113" t="s">
        <v>88</v>
      </c>
      <c r="D125" s="94" t="s">
        <v>6</v>
      </c>
      <c r="E125" s="48" t="str">
        <f t="shared" si="17"/>
        <v>restrukturalizace sadů EZ</v>
      </c>
      <c r="F125" s="53" t="s">
        <v>174</v>
      </c>
      <c r="G125" s="94"/>
      <c r="H125" s="48" t="str">
        <f t="shared" si="18"/>
        <v/>
      </c>
      <c r="I125" s="53"/>
      <c r="J125" s="94"/>
      <c r="K125" s="48" t="str">
        <f t="shared" si="16"/>
        <v/>
      </c>
      <c r="L125" s="53"/>
    </row>
    <row r="126" spans="1:12" x14ac:dyDescent="0.25">
      <c r="A126" s="74"/>
      <c r="B126" s="29" t="str">
        <f t="shared" si="32"/>
        <v>07/2023</v>
      </c>
      <c r="C126" s="128" t="s">
        <v>89</v>
      </c>
      <c r="D126" s="93" t="s">
        <v>0</v>
      </c>
      <c r="E126" s="49" t="str">
        <f t="shared" si="17"/>
        <v>včelařství</v>
      </c>
      <c r="F126" s="52" t="s">
        <v>204</v>
      </c>
      <c r="G126" s="99"/>
      <c r="H126" s="40" t="str">
        <f t="shared" si="18"/>
        <v/>
      </c>
      <c r="I126" s="41"/>
      <c r="J126" s="93"/>
      <c r="K126" s="49" t="str">
        <f t="shared" ref="K126:K189" si="37">IF(J126="","",VLOOKUP(J126,DPnazvy,3,0))</f>
        <v/>
      </c>
      <c r="L126" s="52"/>
    </row>
    <row r="127" spans="1:12" x14ac:dyDescent="0.25">
      <c r="A127" s="74"/>
      <c r="B127" s="29" t="str">
        <f t="shared" si="32"/>
        <v>07/2023</v>
      </c>
      <c r="C127" s="114" t="s">
        <v>89</v>
      </c>
      <c r="D127" s="92" t="s">
        <v>32</v>
      </c>
      <c r="E127" s="47" t="str">
        <f t="shared" si="17"/>
        <v>výzkum a znalosti - drůbež</v>
      </c>
      <c r="F127" s="51" t="s">
        <v>223</v>
      </c>
      <c r="G127" s="92" t="s">
        <v>32</v>
      </c>
      <c r="H127" s="47" t="str">
        <f t="shared" si="18"/>
        <v>výzkum a znalosti - drůbež</v>
      </c>
      <c r="I127" s="51" t="s">
        <v>223</v>
      </c>
      <c r="J127" s="92"/>
      <c r="K127" s="47" t="str">
        <f t="shared" si="37"/>
        <v/>
      </c>
      <c r="L127" s="39"/>
    </row>
    <row r="128" spans="1:12" x14ac:dyDescent="0.25">
      <c r="A128" s="74"/>
      <c r="B128" s="29" t="str">
        <f t="shared" si="32"/>
        <v>07/2023</v>
      </c>
      <c r="C128" s="114" t="s">
        <v>89</v>
      </c>
      <c r="D128" s="97"/>
      <c r="E128" s="38" t="str">
        <f t="shared" si="17"/>
        <v/>
      </c>
      <c r="F128" s="39"/>
      <c r="G128" s="92" t="s">
        <v>38</v>
      </c>
      <c r="H128" s="47" t="str">
        <f t="shared" si="18"/>
        <v>odborné konzultace</v>
      </c>
      <c r="I128" s="96" t="s">
        <v>232</v>
      </c>
      <c r="J128" s="92"/>
      <c r="K128" s="47" t="str">
        <f t="shared" si="37"/>
        <v/>
      </c>
      <c r="L128" s="39"/>
    </row>
    <row r="129" spans="1:12" x14ac:dyDescent="0.25">
      <c r="A129" s="74"/>
      <c r="B129" s="29" t="str">
        <f t="shared" si="32"/>
        <v>07/2023</v>
      </c>
      <c r="C129" s="114" t="s">
        <v>89</v>
      </c>
      <c r="D129" s="92" t="s">
        <v>46</v>
      </c>
      <c r="E129" s="47" t="str">
        <f t="shared" si="17"/>
        <v>evr. integrace nevládních org.</v>
      </c>
      <c r="F129" s="96" t="s">
        <v>234</v>
      </c>
      <c r="G129" s="92" t="s">
        <v>46</v>
      </c>
      <c r="H129" s="47" t="str">
        <f t="shared" si="18"/>
        <v>evr. integrace nevládních org.</v>
      </c>
      <c r="I129" s="96" t="s">
        <v>233</v>
      </c>
      <c r="J129" s="92"/>
      <c r="K129" s="47" t="str">
        <f t="shared" si="37"/>
        <v/>
      </c>
      <c r="L129" s="39"/>
    </row>
    <row r="130" spans="1:12" x14ac:dyDescent="0.25">
      <c r="A130" s="74"/>
      <c r="B130" s="29" t="str">
        <f t="shared" si="32"/>
        <v>07/2023</v>
      </c>
      <c r="C130" s="114" t="s">
        <v>89</v>
      </c>
      <c r="D130" s="92" t="s">
        <v>48</v>
      </c>
      <c r="E130" s="47" t="str">
        <f t="shared" si="17"/>
        <v>č. technol. platforma - potraviny</v>
      </c>
      <c r="F130" s="96" t="s">
        <v>234</v>
      </c>
      <c r="G130" s="92" t="s">
        <v>48</v>
      </c>
      <c r="H130" s="47" t="str">
        <f t="shared" si="18"/>
        <v>č. technol. platforma - potraviny</v>
      </c>
      <c r="I130" s="96" t="s">
        <v>233</v>
      </c>
      <c r="J130" s="92"/>
      <c r="K130" s="47" t="str">
        <f t="shared" si="37"/>
        <v/>
      </c>
      <c r="L130" s="39"/>
    </row>
    <row r="131" spans="1:12" x14ac:dyDescent="0.25">
      <c r="A131" s="74"/>
      <c r="B131" s="29" t="str">
        <f t="shared" si="32"/>
        <v>07/2023</v>
      </c>
      <c r="C131" s="114" t="s">
        <v>89</v>
      </c>
      <c r="D131" s="97"/>
      <c r="E131" s="38" t="str">
        <f t="shared" si="17"/>
        <v/>
      </c>
      <c r="F131" s="39"/>
      <c r="G131" s="92" t="s">
        <v>106</v>
      </c>
      <c r="H131" s="47" t="str">
        <f t="shared" si="18"/>
        <v>č. technol. platforma - EZ</v>
      </c>
      <c r="I131" s="96" t="s">
        <v>232</v>
      </c>
      <c r="J131" s="92"/>
      <c r="K131" s="47" t="str">
        <f t="shared" si="37"/>
        <v/>
      </c>
      <c r="L131" s="39"/>
    </row>
    <row r="132" spans="1:12" x14ac:dyDescent="0.25">
      <c r="A132" s="74"/>
      <c r="B132" s="29" t="str">
        <f t="shared" si="32"/>
        <v>07/2023</v>
      </c>
      <c r="C132" s="114" t="s">
        <v>89</v>
      </c>
      <c r="D132" s="92" t="s">
        <v>107</v>
      </c>
      <c r="E132" s="47" t="str">
        <f t="shared" si="17"/>
        <v>č. technol. platforma - rostliny pro budouc.</v>
      </c>
      <c r="F132" s="96" t="s">
        <v>234</v>
      </c>
      <c r="G132" s="92" t="s">
        <v>107</v>
      </c>
      <c r="H132" s="47" t="str">
        <f t="shared" si="18"/>
        <v>č. technol. platforma - rostliny pro budouc.</v>
      </c>
      <c r="I132" s="96" t="s">
        <v>233</v>
      </c>
      <c r="J132" s="97"/>
      <c r="K132" s="38" t="str">
        <f t="shared" si="37"/>
        <v/>
      </c>
      <c r="L132" s="39"/>
    </row>
    <row r="133" spans="1:12" x14ac:dyDescent="0.25">
      <c r="A133" s="74"/>
      <c r="B133" s="29" t="str">
        <f t="shared" si="32"/>
        <v>07/2023</v>
      </c>
      <c r="C133" s="114" t="s">
        <v>89</v>
      </c>
      <c r="D133" s="92"/>
      <c r="E133" s="47" t="str">
        <f t="shared" si="17"/>
        <v/>
      </c>
      <c r="F133" s="51"/>
      <c r="G133" s="92" t="s">
        <v>108</v>
      </c>
      <c r="H133" s="47" t="str">
        <f t="shared" si="18"/>
        <v>č. technol. platforma - zemědělství</v>
      </c>
      <c r="I133" s="96" t="s">
        <v>232</v>
      </c>
      <c r="J133" s="97"/>
      <c r="K133" s="38" t="str">
        <f t="shared" si="37"/>
        <v/>
      </c>
      <c r="L133" s="39"/>
    </row>
    <row r="134" spans="1:12" ht="15.75" thickBot="1" x14ac:dyDescent="0.3">
      <c r="A134" s="82"/>
      <c r="B134" s="30" t="str">
        <f t="shared" si="32"/>
        <v>07/2023</v>
      </c>
      <c r="C134" s="115" t="s">
        <v>89</v>
      </c>
      <c r="D134" s="95" t="s">
        <v>105</v>
      </c>
      <c r="E134" s="55" t="str">
        <f t="shared" ref="E134:E200" si="38">IF(D134="","",VLOOKUP(D134,DPnazvy,3,0))</f>
        <v>obce - péče o zvířata</v>
      </c>
      <c r="F134" s="83" t="s">
        <v>224</v>
      </c>
      <c r="G134" s="95" t="s">
        <v>105</v>
      </c>
      <c r="H134" s="55" t="str">
        <f t="shared" si="18"/>
        <v>obce - péče o zvířata</v>
      </c>
      <c r="I134" s="83" t="s">
        <v>224</v>
      </c>
      <c r="J134" s="101"/>
      <c r="K134" s="44" t="str">
        <f t="shared" si="37"/>
        <v/>
      </c>
      <c r="L134" s="45"/>
    </row>
    <row r="135" spans="1:12" x14ac:dyDescent="0.25">
      <c r="A135" s="81" t="s">
        <v>98</v>
      </c>
      <c r="B135" s="27" t="str">
        <f>CONCATENATE("08/",AktRok)</f>
        <v>08/2023</v>
      </c>
      <c r="C135" s="109" t="s">
        <v>87</v>
      </c>
      <c r="D135" s="91" t="s">
        <v>20</v>
      </c>
      <c r="E135" s="46" t="str">
        <f t="shared" ref="E135:E140" si="39">IF(D135="","",VLOOKUP(D135,DPnazvy,3,0))</f>
        <v>ozdrav. plodin - chmel</v>
      </c>
      <c r="F135" s="50" t="s">
        <v>174</v>
      </c>
      <c r="G135" s="91"/>
      <c r="H135" s="46" t="str">
        <f t="shared" ref="H135:H140" si="40">IF(G135="","",VLOOKUP(G135,DPnazvy,3,0))</f>
        <v/>
      </c>
      <c r="I135" s="50"/>
      <c r="J135" s="91" t="s">
        <v>253</v>
      </c>
      <c r="K135" s="46" t="str">
        <f t="shared" ref="K135:K140" si="41">IF(J135="","",VLOOKUP(J135,DPnazvy,3,0))</f>
        <v>semináře a školení - živočišná výroba</v>
      </c>
      <c r="L135" s="50" t="s">
        <v>207</v>
      </c>
    </row>
    <row r="136" spans="1:12" x14ac:dyDescent="0.25">
      <c r="A136" s="74">
        <v>2023</v>
      </c>
      <c r="B136" s="29" t="str">
        <f>CONCATENATE("08/",AktRok)</f>
        <v>08/2023</v>
      </c>
      <c r="C136" s="140"/>
      <c r="D136" s="92"/>
      <c r="E136" s="47" t="str">
        <f t="shared" si="39"/>
        <v/>
      </c>
      <c r="F136" s="51"/>
      <c r="G136" s="92"/>
      <c r="H136" s="47" t="str">
        <f t="shared" si="40"/>
        <v/>
      </c>
      <c r="I136" s="51"/>
      <c r="J136" s="92" t="s">
        <v>254</v>
      </c>
      <c r="K136" s="47" t="str">
        <f t="shared" si="41"/>
        <v>výsledky plemenářské práce</v>
      </c>
      <c r="L136" s="51" t="s">
        <v>207</v>
      </c>
    </row>
    <row r="137" spans="1:12" x14ac:dyDescent="0.25">
      <c r="A137" s="74"/>
      <c r="B137" s="29" t="str">
        <f>CONCATENATE("08/",AktRok)</f>
        <v>08/2023</v>
      </c>
      <c r="C137" s="140"/>
      <c r="D137" s="92"/>
      <c r="E137" s="47" t="str">
        <f t="shared" si="39"/>
        <v/>
      </c>
      <c r="F137" s="51"/>
      <c r="G137" s="92" t="s">
        <v>255</v>
      </c>
      <c r="H137" s="47" t="str">
        <f t="shared" si="40"/>
        <v>výstavy a přehlídky hosp. zvířat</v>
      </c>
      <c r="I137" s="51" t="s">
        <v>262</v>
      </c>
      <c r="J137" s="92" t="s">
        <v>255</v>
      </c>
      <c r="K137" s="47" t="str">
        <f t="shared" si="41"/>
        <v>výstavy a přehlídky hosp. zvířat</v>
      </c>
      <c r="L137" s="51" t="s">
        <v>207</v>
      </c>
    </row>
    <row r="138" spans="1:12" x14ac:dyDescent="0.25">
      <c r="A138" s="74"/>
      <c r="B138" s="29" t="str">
        <f>CONCATENATE("08/",AktRok)</f>
        <v>08/2023</v>
      </c>
      <c r="C138" s="110" t="s">
        <v>87</v>
      </c>
      <c r="D138" s="92"/>
      <c r="E138" s="47" t="str">
        <f t="shared" si="39"/>
        <v/>
      </c>
      <c r="F138" s="51"/>
      <c r="G138" s="92"/>
      <c r="H138" s="47" t="str">
        <f t="shared" si="40"/>
        <v/>
      </c>
      <c r="I138" s="51"/>
      <c r="J138" s="92" t="s">
        <v>30</v>
      </c>
      <c r="K138" s="47" t="str">
        <f t="shared" si="41"/>
        <v>spec. poradenství - rostlinná výroba</v>
      </c>
      <c r="L138" s="51" t="s">
        <v>207</v>
      </c>
    </row>
    <row r="139" spans="1:12" x14ac:dyDescent="0.25">
      <c r="A139" s="74"/>
      <c r="B139" s="29" t="str">
        <f t="shared" ref="B139:B146" si="42">CONCATENATE("08/",AktRok)</f>
        <v>08/2023</v>
      </c>
      <c r="C139" s="110" t="s">
        <v>87</v>
      </c>
      <c r="D139" s="92"/>
      <c r="E139" s="47" t="str">
        <f t="shared" si="39"/>
        <v/>
      </c>
      <c r="F139" s="51"/>
      <c r="G139" s="97"/>
      <c r="H139" s="38" t="str">
        <f t="shared" si="40"/>
        <v/>
      </c>
      <c r="I139" s="39"/>
      <c r="J139" s="92" t="s">
        <v>78</v>
      </c>
      <c r="K139" s="47" t="str">
        <f t="shared" si="41"/>
        <v>spec. poradenství - odrůdové zkoušky</v>
      </c>
      <c r="L139" s="51" t="s">
        <v>208</v>
      </c>
    </row>
    <row r="140" spans="1:12" x14ac:dyDescent="0.25">
      <c r="A140" s="74"/>
      <c r="B140" s="28" t="str">
        <f t="shared" si="42"/>
        <v>08/2023</v>
      </c>
      <c r="C140" s="110" t="s">
        <v>87</v>
      </c>
      <c r="D140" s="97"/>
      <c r="E140" s="38" t="str">
        <f t="shared" si="39"/>
        <v/>
      </c>
      <c r="F140" s="39"/>
      <c r="G140" s="97"/>
      <c r="H140" s="38" t="str">
        <f t="shared" si="40"/>
        <v/>
      </c>
      <c r="I140" s="39"/>
      <c r="J140" s="92" t="s">
        <v>110</v>
      </c>
      <c r="K140" s="47" t="str">
        <f t="shared" si="41"/>
        <v>životní podmínky - drůbež</v>
      </c>
      <c r="L140" s="51" t="s">
        <v>209</v>
      </c>
    </row>
    <row r="141" spans="1:12" x14ac:dyDescent="0.25">
      <c r="A141" s="74"/>
      <c r="B141" s="29" t="str">
        <f t="shared" si="42"/>
        <v>08/2023</v>
      </c>
      <c r="C141" s="111" t="s">
        <v>88</v>
      </c>
      <c r="D141" s="93" t="s">
        <v>2</v>
      </c>
      <c r="E141" s="49" t="str">
        <f t="shared" si="38"/>
        <v>kapková závlaha</v>
      </c>
      <c r="F141" s="52" t="s">
        <v>174</v>
      </c>
      <c r="G141" s="93" t="s">
        <v>43</v>
      </c>
      <c r="H141" s="49" t="str">
        <f t="shared" ref="H141:H202" si="43">IF(G141="","",VLOOKUP(G141,DPnazvy,3,0))</f>
        <v>výuka v produkčním rybářství</v>
      </c>
      <c r="I141" s="52" t="s">
        <v>246</v>
      </c>
      <c r="J141" s="93"/>
      <c r="K141" s="49" t="str">
        <f t="shared" si="37"/>
        <v/>
      </c>
      <c r="L141" s="52"/>
    </row>
    <row r="142" spans="1:12" x14ac:dyDescent="0.25">
      <c r="A142" s="74"/>
      <c r="B142" s="29" t="str">
        <f>CONCATENATE("08/",AktRok)</f>
        <v>08/2023</v>
      </c>
      <c r="C142" s="112" t="s">
        <v>88</v>
      </c>
      <c r="D142" s="92" t="s">
        <v>4</v>
      </c>
      <c r="E142" s="47" t="str">
        <f>IF(D142="","",VLOOKUP(D142,DPnazvy,3,0))</f>
        <v>restrukturalizace sadů</v>
      </c>
      <c r="F142" s="51" t="s">
        <v>174</v>
      </c>
      <c r="G142" s="92"/>
      <c r="H142" s="47" t="str">
        <f t="shared" si="43"/>
        <v/>
      </c>
      <c r="I142" s="51"/>
      <c r="J142" s="92"/>
      <c r="K142" s="47" t="str">
        <f>IF(J142="","",VLOOKUP(J142,DPnazvy,3,0))</f>
        <v/>
      </c>
      <c r="L142" s="51"/>
    </row>
    <row r="143" spans="1:12" x14ac:dyDescent="0.25">
      <c r="A143" s="74"/>
      <c r="B143" s="29" t="str">
        <f>CONCATENATE("08/",AktRok)</f>
        <v>08/2023</v>
      </c>
      <c r="C143" s="112" t="s">
        <v>88</v>
      </c>
      <c r="D143" s="92" t="s">
        <v>6</v>
      </c>
      <c r="E143" s="47" t="str">
        <f>IF(D143="","",VLOOKUP(D143,DPnazvy,3,0))</f>
        <v>restrukturalizace sadů EZ</v>
      </c>
      <c r="F143" s="51" t="s">
        <v>174</v>
      </c>
      <c r="G143" s="92"/>
      <c r="H143" s="47" t="str">
        <f t="shared" si="43"/>
        <v/>
      </c>
      <c r="I143" s="51"/>
      <c r="J143" s="92"/>
      <c r="K143" s="47" t="str">
        <f>IF(J143="","",VLOOKUP(J143,DPnazvy,3,0))</f>
        <v/>
      </c>
      <c r="L143" s="51"/>
    </row>
    <row r="144" spans="1:12" x14ac:dyDescent="0.25">
      <c r="A144" s="74"/>
      <c r="B144" s="29" t="str">
        <f t="shared" si="42"/>
        <v>08/2023</v>
      </c>
      <c r="C144" s="128" t="s">
        <v>89</v>
      </c>
      <c r="D144" s="93" t="s">
        <v>0</v>
      </c>
      <c r="E144" s="49" t="str">
        <f t="shared" si="38"/>
        <v>včelařství</v>
      </c>
      <c r="F144" s="52" t="s">
        <v>204</v>
      </c>
      <c r="G144" s="99"/>
      <c r="H144" s="40" t="str">
        <f t="shared" si="43"/>
        <v/>
      </c>
      <c r="I144" s="41"/>
      <c r="J144" s="99"/>
      <c r="K144" s="40" t="str">
        <f t="shared" si="37"/>
        <v/>
      </c>
      <c r="L144" s="41"/>
    </row>
    <row r="145" spans="1:12" x14ac:dyDescent="0.25">
      <c r="A145" s="74"/>
      <c r="B145" s="29" t="str">
        <f t="shared" si="42"/>
        <v>08/2023</v>
      </c>
      <c r="C145" s="114" t="s">
        <v>89</v>
      </c>
      <c r="D145" s="92" t="s">
        <v>32</v>
      </c>
      <c r="E145" s="47" t="str">
        <f t="shared" si="38"/>
        <v>výzkum a znalosti - drůbež</v>
      </c>
      <c r="F145" s="51" t="s">
        <v>223</v>
      </c>
      <c r="G145" s="92" t="s">
        <v>32</v>
      </c>
      <c r="H145" s="47" t="str">
        <f t="shared" si="43"/>
        <v>výzkum a znalosti - drůbež</v>
      </c>
      <c r="I145" s="51" t="s">
        <v>223</v>
      </c>
      <c r="J145" s="97"/>
      <c r="K145" s="38" t="str">
        <f t="shared" si="37"/>
        <v/>
      </c>
      <c r="L145" s="39"/>
    </row>
    <row r="146" spans="1:12" ht="15.75" thickBot="1" x14ac:dyDescent="0.3">
      <c r="A146" s="82"/>
      <c r="B146" s="30" t="str">
        <f t="shared" si="42"/>
        <v>08/2023</v>
      </c>
      <c r="C146" s="115" t="s">
        <v>89</v>
      </c>
      <c r="D146" s="95" t="s">
        <v>105</v>
      </c>
      <c r="E146" s="55" t="str">
        <f t="shared" si="38"/>
        <v>obce - péče o zvířata</v>
      </c>
      <c r="F146" s="83" t="s">
        <v>224</v>
      </c>
      <c r="G146" s="95" t="s">
        <v>105</v>
      </c>
      <c r="H146" s="55" t="str">
        <f t="shared" si="43"/>
        <v>obce - péče o zvířata</v>
      </c>
      <c r="I146" s="83" t="s">
        <v>224</v>
      </c>
      <c r="J146" s="101"/>
      <c r="K146" s="44" t="str">
        <f t="shared" si="37"/>
        <v/>
      </c>
      <c r="L146" s="45"/>
    </row>
    <row r="147" spans="1:12" x14ac:dyDescent="0.25">
      <c r="A147" s="81" t="s">
        <v>99</v>
      </c>
      <c r="B147" s="27" t="str">
        <f t="shared" ref="B147:B166" si="44">CONCATENATE("09/",AktRok)</f>
        <v>09/2023</v>
      </c>
      <c r="C147" s="109" t="s">
        <v>87</v>
      </c>
      <c r="D147" s="91" t="s">
        <v>20</v>
      </c>
      <c r="E147" s="46" t="str">
        <f t="shared" ref="E147:E159" si="45">IF(D147="","",VLOOKUP(D147,DPnazvy,3,0))</f>
        <v>ozdrav. plodin - chmel</v>
      </c>
      <c r="F147" s="50" t="s">
        <v>174</v>
      </c>
      <c r="G147" s="91" t="s">
        <v>110</v>
      </c>
      <c r="H147" s="46" t="str">
        <f t="shared" ref="H147:H159" si="46">IF(G147="","",VLOOKUP(G147,DPnazvy,3,0))</f>
        <v>životní podmínky - drůbež</v>
      </c>
      <c r="I147" s="50" t="s">
        <v>210</v>
      </c>
      <c r="J147" s="91" t="s">
        <v>10</v>
      </c>
      <c r="K147" s="46" t="str">
        <f t="shared" ref="K147:K159" si="47">IF(J147="","",VLOOKUP(J147,DPnazvy,3,0))</f>
        <v>biologická ochrana</v>
      </c>
      <c r="L147" s="50" t="s">
        <v>210</v>
      </c>
    </row>
    <row r="148" spans="1:12" x14ac:dyDescent="0.25">
      <c r="A148" s="74">
        <f>AktRok</f>
        <v>2023</v>
      </c>
      <c r="B148" s="28" t="str">
        <f>CONCATENATE("09/",AktRok)</f>
        <v>09/2023</v>
      </c>
      <c r="C148" s="110" t="s">
        <v>87</v>
      </c>
      <c r="D148" s="92"/>
      <c r="E148" s="47" t="str">
        <f t="shared" si="45"/>
        <v/>
      </c>
      <c r="F148" s="51"/>
      <c r="G148" s="92"/>
      <c r="H148" s="47" t="str">
        <f t="shared" si="46"/>
        <v/>
      </c>
      <c r="I148" s="51"/>
      <c r="J148" s="107" t="s">
        <v>195</v>
      </c>
      <c r="K148" s="56" t="str">
        <f t="shared" si="47"/>
        <v>ozdrav. chovů prasnic</v>
      </c>
      <c r="L148" s="54" t="s">
        <v>201</v>
      </c>
    </row>
    <row r="149" spans="1:12" x14ac:dyDescent="0.25">
      <c r="A149" s="74"/>
      <c r="B149" s="28" t="str">
        <f>CONCATENATE("09/",AktRok)</f>
        <v>09/2023</v>
      </c>
      <c r="C149" s="110" t="s">
        <v>87</v>
      </c>
      <c r="D149" s="92"/>
      <c r="E149" s="47" t="str">
        <f t="shared" si="45"/>
        <v/>
      </c>
      <c r="F149" s="51"/>
      <c r="G149" s="92"/>
      <c r="H149" s="47" t="str">
        <f t="shared" si="46"/>
        <v/>
      </c>
      <c r="I149" s="51"/>
      <c r="J149" s="107" t="s">
        <v>25</v>
      </c>
      <c r="K149" s="56" t="str">
        <f t="shared" si="47"/>
        <v>ozdrav. chovů drůbeže</v>
      </c>
      <c r="L149" s="54" t="s">
        <v>200</v>
      </c>
    </row>
    <row r="150" spans="1:12" x14ac:dyDescent="0.25">
      <c r="A150" s="74"/>
      <c r="B150" s="29" t="str">
        <f t="shared" si="44"/>
        <v>09/2023</v>
      </c>
      <c r="C150" s="110" t="s">
        <v>87</v>
      </c>
      <c r="D150" s="97"/>
      <c r="E150" s="38" t="str">
        <f t="shared" si="45"/>
        <v/>
      </c>
      <c r="F150" s="39"/>
      <c r="G150" s="97"/>
      <c r="H150" s="38" t="str">
        <f t="shared" si="46"/>
        <v/>
      </c>
      <c r="I150" s="39"/>
      <c r="J150" s="107" t="s">
        <v>27</v>
      </c>
      <c r="K150" s="56" t="str">
        <f t="shared" si="47"/>
        <v>ozdrav. chovů prasat</v>
      </c>
      <c r="L150" s="54" t="s">
        <v>201</v>
      </c>
    </row>
    <row r="151" spans="1:12" x14ac:dyDescent="0.25">
      <c r="A151" s="74"/>
      <c r="B151" s="29" t="str">
        <f>CONCATENATE("09/",AktRok)</f>
        <v>09/2023</v>
      </c>
      <c r="C151" s="110" t="s">
        <v>87</v>
      </c>
      <c r="D151" s="97"/>
      <c r="E151" s="38" t="str">
        <f t="shared" si="45"/>
        <v/>
      </c>
      <c r="F151" s="39"/>
      <c r="G151" s="97"/>
      <c r="H151" s="38" t="str">
        <f t="shared" si="46"/>
        <v/>
      </c>
      <c r="I151" s="39"/>
      <c r="J151" s="92" t="s">
        <v>253</v>
      </c>
      <c r="K151" s="47" t="str">
        <f t="shared" si="47"/>
        <v>semináře a školení - živočišná výroba</v>
      </c>
      <c r="L151" s="51" t="s">
        <v>207</v>
      </c>
    </row>
    <row r="152" spans="1:12" x14ac:dyDescent="0.25">
      <c r="A152" s="74"/>
      <c r="B152" s="29" t="str">
        <f>CONCATENATE("09/",AktRok)</f>
        <v>09/2023</v>
      </c>
      <c r="C152" s="110"/>
      <c r="D152" s="97"/>
      <c r="E152" s="38" t="str">
        <f t="shared" si="45"/>
        <v/>
      </c>
      <c r="F152" s="39"/>
      <c r="G152" s="97"/>
      <c r="H152" s="38" t="str">
        <f t="shared" si="46"/>
        <v/>
      </c>
      <c r="I152" s="39"/>
      <c r="J152" s="92" t="s">
        <v>254</v>
      </c>
      <c r="K152" s="47" t="str">
        <f t="shared" si="47"/>
        <v>výsledky plemenářské práce</v>
      </c>
      <c r="L152" s="51" t="s">
        <v>207</v>
      </c>
    </row>
    <row r="153" spans="1:12" x14ac:dyDescent="0.25">
      <c r="A153" s="74"/>
      <c r="B153" s="29" t="str">
        <f>CONCATENATE("09/",AktRok)</f>
        <v>09/2023</v>
      </c>
      <c r="C153" s="110"/>
      <c r="D153" s="97"/>
      <c r="E153" s="38" t="str">
        <f t="shared" si="45"/>
        <v/>
      </c>
      <c r="F153" s="39"/>
      <c r="G153" s="97" t="s">
        <v>255</v>
      </c>
      <c r="H153" s="38" t="str">
        <f t="shared" si="46"/>
        <v>výstavy a přehlídky hosp. zvířat</v>
      </c>
      <c r="I153" s="39" t="s">
        <v>262</v>
      </c>
      <c r="J153" s="92" t="s">
        <v>255</v>
      </c>
      <c r="K153" s="47" t="str">
        <f t="shared" si="47"/>
        <v>výstavy a přehlídky hosp. zvířat</v>
      </c>
      <c r="L153" s="51" t="s">
        <v>207</v>
      </c>
    </row>
    <row r="154" spans="1:12" x14ac:dyDescent="0.25">
      <c r="A154" s="74"/>
      <c r="B154" s="29" t="str">
        <f>CONCATENATE("09/",AktRok)</f>
        <v>09/2023</v>
      </c>
      <c r="C154" s="110" t="s">
        <v>87</v>
      </c>
      <c r="D154" s="97"/>
      <c r="E154" s="38" t="str">
        <f t="shared" si="45"/>
        <v/>
      </c>
      <c r="F154" s="39"/>
      <c r="G154" s="97"/>
      <c r="H154" s="38" t="str">
        <f t="shared" si="46"/>
        <v/>
      </c>
      <c r="I154" s="39"/>
      <c r="J154" s="92" t="s">
        <v>30</v>
      </c>
      <c r="K154" s="47" t="str">
        <f t="shared" si="47"/>
        <v>spec. poradenství - rostlinná výroba</v>
      </c>
      <c r="L154" s="51" t="s">
        <v>207</v>
      </c>
    </row>
    <row r="155" spans="1:12" x14ac:dyDescent="0.25">
      <c r="A155" s="74"/>
      <c r="B155" s="29" t="str">
        <f t="shared" si="44"/>
        <v>09/2023</v>
      </c>
      <c r="C155" s="110" t="s">
        <v>87</v>
      </c>
      <c r="D155" s="97"/>
      <c r="E155" s="38" t="str">
        <f t="shared" si="45"/>
        <v/>
      </c>
      <c r="F155" s="39"/>
      <c r="G155" s="97"/>
      <c r="H155" s="38" t="str">
        <f t="shared" si="46"/>
        <v/>
      </c>
      <c r="I155" s="39"/>
      <c r="J155" s="92" t="s">
        <v>78</v>
      </c>
      <c r="K155" s="47" t="str">
        <f t="shared" si="47"/>
        <v>spec. poradenství - odrůdové zkoušky</v>
      </c>
      <c r="L155" s="51" t="s">
        <v>208</v>
      </c>
    </row>
    <row r="156" spans="1:12" x14ac:dyDescent="0.25">
      <c r="A156" s="74"/>
      <c r="B156" s="29" t="str">
        <f t="shared" si="44"/>
        <v>09/2023</v>
      </c>
      <c r="C156" s="110" t="s">
        <v>87</v>
      </c>
      <c r="D156" s="97"/>
      <c r="E156" s="38" t="str">
        <f t="shared" si="45"/>
        <v/>
      </c>
      <c r="F156" s="39"/>
      <c r="G156" s="97"/>
      <c r="H156" s="38" t="str">
        <f t="shared" si="46"/>
        <v/>
      </c>
      <c r="I156" s="39"/>
      <c r="J156" s="92" t="s">
        <v>111</v>
      </c>
      <c r="K156" s="47" t="str">
        <f t="shared" si="47"/>
        <v>životní podmínky - dojnice</v>
      </c>
      <c r="L156" s="51" t="s">
        <v>210</v>
      </c>
    </row>
    <row r="157" spans="1:12" x14ac:dyDescent="0.25">
      <c r="A157" s="74"/>
      <c r="B157" s="29" t="str">
        <f t="shared" si="44"/>
        <v>09/2023</v>
      </c>
      <c r="C157" s="110" t="s">
        <v>87</v>
      </c>
      <c r="D157" s="97"/>
      <c r="E157" s="38" t="str">
        <f t="shared" si="45"/>
        <v/>
      </c>
      <c r="F157" s="39"/>
      <c r="G157" s="97"/>
      <c r="H157" s="38" t="str">
        <f t="shared" si="46"/>
        <v/>
      </c>
      <c r="I157" s="39"/>
      <c r="J157" s="92" t="s">
        <v>112</v>
      </c>
      <c r="K157" s="47" t="str">
        <f t="shared" si="47"/>
        <v>životní podmínky - prasata</v>
      </c>
      <c r="L157" s="51" t="s">
        <v>210</v>
      </c>
    </row>
    <row r="158" spans="1:12" x14ac:dyDescent="0.25">
      <c r="A158" s="74"/>
      <c r="B158" s="29" t="str">
        <f t="shared" si="44"/>
        <v>09/2023</v>
      </c>
      <c r="C158" s="110" t="s">
        <v>87</v>
      </c>
      <c r="D158" s="97"/>
      <c r="E158" s="38" t="str">
        <f t="shared" si="45"/>
        <v/>
      </c>
      <c r="F158" s="39"/>
      <c r="G158" s="97"/>
      <c r="H158" s="38" t="str">
        <f t="shared" si="46"/>
        <v/>
      </c>
      <c r="I158" s="39"/>
      <c r="J158" s="92" t="s">
        <v>113</v>
      </c>
      <c r="K158" s="47" t="str">
        <f t="shared" si="47"/>
        <v>životní podmínky - KBTPM</v>
      </c>
      <c r="L158" s="51" t="s">
        <v>210</v>
      </c>
    </row>
    <row r="159" spans="1:12" x14ac:dyDescent="0.25">
      <c r="A159" s="74"/>
      <c r="B159" s="29" t="str">
        <f t="shared" si="44"/>
        <v>09/2023</v>
      </c>
      <c r="C159" s="110" t="s">
        <v>87</v>
      </c>
      <c r="D159" s="97"/>
      <c r="E159" s="38" t="str">
        <f t="shared" si="45"/>
        <v/>
      </c>
      <c r="F159" s="39"/>
      <c r="G159" s="97"/>
      <c r="H159" s="38" t="str">
        <f t="shared" si="46"/>
        <v/>
      </c>
      <c r="I159" s="39"/>
      <c r="J159" s="92" t="s">
        <v>66</v>
      </c>
      <c r="K159" s="47" t="str">
        <f t="shared" si="47"/>
        <v>životní podmínky - výkrm býků</v>
      </c>
      <c r="L159" s="51" t="s">
        <v>210</v>
      </c>
    </row>
    <row r="160" spans="1:12" x14ac:dyDescent="0.25">
      <c r="A160" s="74"/>
      <c r="B160" s="29" t="str">
        <f t="shared" si="44"/>
        <v>09/2023</v>
      </c>
      <c r="C160" s="111" t="s">
        <v>88</v>
      </c>
      <c r="D160" s="93" t="s">
        <v>2</v>
      </c>
      <c r="E160" s="49" t="str">
        <f t="shared" si="38"/>
        <v>kapková závlaha</v>
      </c>
      <c r="F160" s="52" t="s">
        <v>174</v>
      </c>
      <c r="G160" s="93" t="s">
        <v>43</v>
      </c>
      <c r="H160" s="49" t="str">
        <f t="shared" si="43"/>
        <v>výuka v produkčním rybářství</v>
      </c>
      <c r="I160" s="52" t="s">
        <v>246</v>
      </c>
      <c r="J160" s="93"/>
      <c r="K160" s="49" t="str">
        <f t="shared" si="37"/>
        <v/>
      </c>
      <c r="L160" s="52"/>
    </row>
    <row r="161" spans="1:12" x14ac:dyDescent="0.25">
      <c r="A161" s="74"/>
      <c r="B161" s="29" t="str">
        <f t="shared" si="44"/>
        <v>09/2023</v>
      </c>
      <c r="C161" s="112" t="s">
        <v>88</v>
      </c>
      <c r="D161" s="92" t="s">
        <v>4</v>
      </c>
      <c r="E161" s="47" t="str">
        <f t="shared" si="38"/>
        <v>restrukturalizace sadů</v>
      </c>
      <c r="F161" s="51" t="s">
        <v>174</v>
      </c>
      <c r="G161" s="92"/>
      <c r="H161" s="47" t="str">
        <f t="shared" si="43"/>
        <v/>
      </c>
      <c r="I161" s="104"/>
      <c r="J161" s="92"/>
      <c r="K161" s="47" t="str">
        <f t="shared" si="37"/>
        <v/>
      </c>
      <c r="L161" s="51"/>
    </row>
    <row r="162" spans="1:12" x14ac:dyDescent="0.25">
      <c r="A162" s="74"/>
      <c r="B162" s="29" t="str">
        <f t="shared" si="44"/>
        <v>09/2023</v>
      </c>
      <c r="C162" s="113" t="s">
        <v>88</v>
      </c>
      <c r="D162" s="94" t="s">
        <v>6</v>
      </c>
      <c r="E162" s="48" t="str">
        <f t="shared" si="38"/>
        <v>restrukturalizace sadů EZ</v>
      </c>
      <c r="F162" s="53" t="s">
        <v>174</v>
      </c>
      <c r="G162" s="94"/>
      <c r="H162" s="48" t="str">
        <f t="shared" si="43"/>
        <v/>
      </c>
      <c r="I162" s="53"/>
      <c r="J162" s="94"/>
      <c r="K162" s="48" t="str">
        <f t="shared" si="37"/>
        <v/>
      </c>
      <c r="L162" s="53"/>
    </row>
    <row r="163" spans="1:12" x14ac:dyDescent="0.25">
      <c r="A163" s="74"/>
      <c r="B163" s="29" t="str">
        <f t="shared" si="44"/>
        <v>09/2023</v>
      </c>
      <c r="C163" s="128" t="s">
        <v>89</v>
      </c>
      <c r="D163" s="93" t="s">
        <v>0</v>
      </c>
      <c r="E163" s="49" t="str">
        <f t="shared" si="38"/>
        <v>včelařství</v>
      </c>
      <c r="F163" s="52" t="s">
        <v>204</v>
      </c>
      <c r="G163" s="99"/>
      <c r="H163" s="40" t="str">
        <f t="shared" si="43"/>
        <v/>
      </c>
      <c r="I163" s="41"/>
      <c r="J163" s="93" t="s">
        <v>12</v>
      </c>
      <c r="K163" s="49" t="str">
        <f t="shared" si="37"/>
        <v>nár. ozdrav. prog. rozmnož. materiálu</v>
      </c>
      <c r="L163" s="52" t="s">
        <v>210</v>
      </c>
    </row>
    <row r="164" spans="1:12" x14ac:dyDescent="0.25">
      <c r="A164" s="74"/>
      <c r="B164" s="29" t="str">
        <f t="shared" si="44"/>
        <v>09/2023</v>
      </c>
      <c r="C164" s="114" t="s">
        <v>89</v>
      </c>
      <c r="D164" s="92" t="s">
        <v>32</v>
      </c>
      <c r="E164" s="47" t="str">
        <f t="shared" si="38"/>
        <v>výzkum a znalosti - drůbež</v>
      </c>
      <c r="F164" s="51" t="s">
        <v>223</v>
      </c>
      <c r="G164" s="92" t="s">
        <v>32</v>
      </c>
      <c r="H164" s="47" t="str">
        <f t="shared" si="43"/>
        <v>výzkum a znalosti - drůbež</v>
      </c>
      <c r="I164" s="51" t="s">
        <v>223</v>
      </c>
      <c r="J164" s="97"/>
      <c r="K164" s="38" t="str">
        <f t="shared" si="37"/>
        <v/>
      </c>
      <c r="L164" s="39"/>
    </row>
    <row r="165" spans="1:12" x14ac:dyDescent="0.25">
      <c r="A165" s="74"/>
      <c r="B165" s="29" t="str">
        <f t="shared" si="44"/>
        <v>09/2023</v>
      </c>
      <c r="C165" s="114" t="s">
        <v>89</v>
      </c>
      <c r="D165" s="92" t="s">
        <v>44</v>
      </c>
      <c r="E165" s="47" t="str">
        <f t="shared" si="38"/>
        <v>výuka ve včelařství</v>
      </c>
      <c r="F165" s="51" t="s">
        <v>231</v>
      </c>
      <c r="G165" s="92" t="s">
        <v>44</v>
      </c>
      <c r="H165" s="47" t="str">
        <f t="shared" si="43"/>
        <v>výuka ve včelařství</v>
      </c>
      <c r="I165" s="51" t="s">
        <v>231</v>
      </c>
      <c r="J165" s="97"/>
      <c r="K165" s="38" t="str">
        <f t="shared" si="37"/>
        <v/>
      </c>
      <c r="L165" s="39"/>
    </row>
    <row r="166" spans="1:12" ht="15.75" thickBot="1" x14ac:dyDescent="0.3">
      <c r="A166" s="82"/>
      <c r="B166" s="30" t="str">
        <f t="shared" si="44"/>
        <v>09/2023</v>
      </c>
      <c r="C166" s="115" t="s">
        <v>89</v>
      </c>
      <c r="D166" s="95" t="s">
        <v>105</v>
      </c>
      <c r="E166" s="55" t="str">
        <f t="shared" si="38"/>
        <v>obce - péče o zvířata</v>
      </c>
      <c r="F166" s="83" t="s">
        <v>224</v>
      </c>
      <c r="G166" s="95" t="s">
        <v>105</v>
      </c>
      <c r="H166" s="55" t="str">
        <f t="shared" si="43"/>
        <v>obce - péče o zvířata</v>
      </c>
      <c r="I166" s="83" t="s">
        <v>224</v>
      </c>
      <c r="J166" s="101"/>
      <c r="K166" s="44" t="str">
        <f t="shared" si="37"/>
        <v/>
      </c>
      <c r="L166" s="45"/>
    </row>
    <row r="167" spans="1:12" x14ac:dyDescent="0.25">
      <c r="A167" s="81" t="s">
        <v>100</v>
      </c>
      <c r="B167" s="27" t="str">
        <f t="shared" ref="B167:B190" si="48">CONCATENATE("10/",AktRok)</f>
        <v>10/2023</v>
      </c>
      <c r="C167" s="109" t="s">
        <v>87</v>
      </c>
      <c r="D167" s="98"/>
      <c r="E167" s="36" t="str">
        <f t="shared" ref="E167:E179" si="49">IF(D167="","",VLOOKUP(D167,DPnazvy,3,0))</f>
        <v/>
      </c>
      <c r="F167" s="37"/>
      <c r="G167" s="91" t="s">
        <v>10</v>
      </c>
      <c r="H167" s="46" t="str">
        <f t="shared" ref="H167:H179" si="50">IF(G167="","",VLOOKUP(G167,DPnazvy,3,0))</f>
        <v>biologická ochrana</v>
      </c>
      <c r="I167" s="105" t="s">
        <v>228</v>
      </c>
      <c r="J167" s="98"/>
      <c r="K167" s="36" t="str">
        <f t="shared" ref="K167:K179" si="51">IF(J167="","",VLOOKUP(J167,DPnazvy,3,0))</f>
        <v/>
      </c>
      <c r="L167" s="37"/>
    </row>
    <row r="168" spans="1:12" x14ac:dyDescent="0.25">
      <c r="A168" s="74">
        <f>AktRok</f>
        <v>2023</v>
      </c>
      <c r="B168" s="28" t="str">
        <f t="shared" si="48"/>
        <v>10/2023</v>
      </c>
      <c r="C168" s="110" t="s">
        <v>87</v>
      </c>
      <c r="D168" s="97"/>
      <c r="E168" s="38" t="str">
        <f t="shared" si="49"/>
        <v/>
      </c>
      <c r="F168" s="39"/>
      <c r="G168" s="92" t="s">
        <v>14</v>
      </c>
      <c r="H168" s="47" t="str">
        <f t="shared" si="50"/>
        <v>ozdrav. plodin - testování</v>
      </c>
      <c r="I168" s="51" t="s">
        <v>211</v>
      </c>
      <c r="J168" s="97"/>
      <c r="K168" s="38" t="str">
        <f t="shared" si="51"/>
        <v/>
      </c>
      <c r="L168" s="39"/>
    </row>
    <row r="169" spans="1:12" x14ac:dyDescent="0.25">
      <c r="A169" s="74"/>
      <c r="B169" s="29" t="str">
        <f t="shared" si="48"/>
        <v>10/2023</v>
      </c>
      <c r="C169" s="110" t="s">
        <v>87</v>
      </c>
      <c r="D169" s="97"/>
      <c r="E169" s="38" t="str">
        <f t="shared" si="49"/>
        <v/>
      </c>
      <c r="F169" s="39"/>
      <c r="G169" s="92" t="s">
        <v>16</v>
      </c>
      <c r="H169" s="47" t="str">
        <f t="shared" si="50"/>
        <v>ozdrav. plodin - šlechtění</v>
      </c>
      <c r="I169" s="51" t="s">
        <v>211</v>
      </c>
      <c r="J169" s="97"/>
      <c r="K169" s="38" t="str">
        <f t="shared" si="51"/>
        <v/>
      </c>
      <c r="L169" s="39"/>
    </row>
    <row r="170" spans="1:12" x14ac:dyDescent="0.25">
      <c r="A170" s="74"/>
      <c r="B170" s="29" t="str">
        <f t="shared" si="48"/>
        <v>10/2023</v>
      </c>
      <c r="C170" s="110" t="s">
        <v>87</v>
      </c>
      <c r="D170" s="97"/>
      <c r="E170" s="38" t="str">
        <f t="shared" si="49"/>
        <v/>
      </c>
      <c r="F170" s="39"/>
      <c r="G170" s="92" t="s">
        <v>20</v>
      </c>
      <c r="H170" s="47" t="str">
        <f t="shared" si="50"/>
        <v>ozdrav. plodin - chmel</v>
      </c>
      <c r="I170" s="51" t="s">
        <v>212</v>
      </c>
      <c r="J170" s="92" t="s">
        <v>20</v>
      </c>
      <c r="K170" s="47" t="str">
        <f t="shared" si="51"/>
        <v>ozdrav. plodin - chmel</v>
      </c>
      <c r="L170" s="51" t="s">
        <v>213</v>
      </c>
    </row>
    <row r="171" spans="1:12" x14ac:dyDescent="0.25">
      <c r="A171" s="74"/>
      <c r="B171" s="29" t="str">
        <f>CONCATENATE("10/",AktRok)</f>
        <v>10/2023</v>
      </c>
      <c r="C171" s="110" t="s">
        <v>87</v>
      </c>
      <c r="D171" s="97" t="s">
        <v>195</v>
      </c>
      <c r="E171" s="38" t="str">
        <f t="shared" si="49"/>
        <v>ozdrav. chovů prasnic</v>
      </c>
      <c r="F171" s="119" t="s">
        <v>242</v>
      </c>
      <c r="G171" s="92" t="s">
        <v>195</v>
      </c>
      <c r="H171" s="47" t="str">
        <f t="shared" si="50"/>
        <v>ozdrav. chovů prasnic</v>
      </c>
      <c r="I171" s="119" t="s">
        <v>242</v>
      </c>
      <c r="J171" s="97"/>
      <c r="K171" s="38" t="str">
        <f t="shared" si="51"/>
        <v/>
      </c>
      <c r="L171" s="39"/>
    </row>
    <row r="172" spans="1:12" x14ac:dyDescent="0.25">
      <c r="A172" s="74"/>
      <c r="B172" s="29" t="str">
        <f>CONCATENATE("10/",AktRok)</f>
        <v>10/2023</v>
      </c>
      <c r="C172" s="110" t="s">
        <v>87</v>
      </c>
      <c r="D172" s="92"/>
      <c r="E172" s="47" t="str">
        <f t="shared" si="49"/>
        <v/>
      </c>
      <c r="F172" s="51"/>
      <c r="G172" s="92" t="s">
        <v>25</v>
      </c>
      <c r="H172" s="47" t="str">
        <f t="shared" si="50"/>
        <v>ozdrav. chovů drůbeže</v>
      </c>
      <c r="I172" s="51" t="s">
        <v>214</v>
      </c>
      <c r="J172" s="97"/>
      <c r="K172" s="38" t="str">
        <f t="shared" si="51"/>
        <v/>
      </c>
      <c r="L172" s="39"/>
    </row>
    <row r="173" spans="1:12" x14ac:dyDescent="0.25">
      <c r="A173" s="74"/>
      <c r="B173" s="29" t="str">
        <f t="shared" si="48"/>
        <v>10/2023</v>
      </c>
      <c r="C173" s="110" t="s">
        <v>87</v>
      </c>
      <c r="D173" s="97"/>
      <c r="E173" s="38" t="str">
        <f t="shared" si="49"/>
        <v/>
      </c>
      <c r="F173" s="39"/>
      <c r="G173" s="92" t="s">
        <v>27</v>
      </c>
      <c r="H173" s="47" t="str">
        <f t="shared" si="50"/>
        <v>ozdrav. chovů prasat</v>
      </c>
      <c r="I173" s="39" t="s">
        <v>214</v>
      </c>
      <c r="J173" s="97"/>
      <c r="K173" s="38" t="str">
        <f t="shared" si="51"/>
        <v/>
      </c>
      <c r="L173" s="39"/>
    </row>
    <row r="174" spans="1:12" x14ac:dyDescent="0.25">
      <c r="A174" s="74"/>
      <c r="B174" s="29" t="str">
        <f>CONCATENATE("10/",AktRok)</f>
        <v>10/2023</v>
      </c>
      <c r="C174" s="110" t="s">
        <v>87</v>
      </c>
      <c r="D174" s="97"/>
      <c r="E174" s="38" t="str">
        <f t="shared" si="49"/>
        <v/>
      </c>
      <c r="F174" s="39"/>
      <c r="G174" s="92" t="s">
        <v>253</v>
      </c>
      <c r="H174" s="47" t="str">
        <f t="shared" si="50"/>
        <v>semináře a školení - živočišná výroba</v>
      </c>
      <c r="I174" s="51" t="s">
        <v>211</v>
      </c>
      <c r="J174" s="92" t="s">
        <v>253</v>
      </c>
      <c r="K174" s="47" t="str">
        <f t="shared" si="51"/>
        <v>semináře a školení - živočišná výroba</v>
      </c>
      <c r="L174" s="51" t="s">
        <v>207</v>
      </c>
    </row>
    <row r="175" spans="1:12" x14ac:dyDescent="0.25">
      <c r="A175" s="74"/>
      <c r="B175" s="29" t="str">
        <f>CONCATENATE("10/",AktRok)</f>
        <v>10/2023</v>
      </c>
      <c r="C175" s="110"/>
      <c r="D175" s="97"/>
      <c r="E175" s="38" t="str">
        <f t="shared" si="49"/>
        <v/>
      </c>
      <c r="F175" s="39"/>
      <c r="G175" s="92" t="s">
        <v>254</v>
      </c>
      <c r="H175" s="47" t="str">
        <f t="shared" si="50"/>
        <v>výsledky plemenářské práce</v>
      </c>
      <c r="I175" s="51" t="s">
        <v>211</v>
      </c>
      <c r="J175" s="92" t="s">
        <v>254</v>
      </c>
      <c r="K175" s="47" t="str">
        <f t="shared" si="51"/>
        <v>výsledky plemenářské práce</v>
      </c>
      <c r="L175" s="51" t="s">
        <v>207</v>
      </c>
    </row>
    <row r="176" spans="1:12" x14ac:dyDescent="0.25">
      <c r="A176" s="74"/>
      <c r="B176" s="29" t="str">
        <f>CONCATENATE("10/",AktRok)</f>
        <v>10/2023</v>
      </c>
      <c r="C176" s="110"/>
      <c r="D176" s="97"/>
      <c r="E176" s="38" t="str">
        <f t="shared" si="49"/>
        <v/>
      </c>
      <c r="F176" s="39"/>
      <c r="G176" s="92" t="s">
        <v>255</v>
      </c>
      <c r="H176" s="47" t="str">
        <f t="shared" si="50"/>
        <v>výstavy a přehlídky hosp. zvířat</v>
      </c>
      <c r="I176" s="51" t="s">
        <v>262</v>
      </c>
      <c r="J176" s="92" t="s">
        <v>255</v>
      </c>
      <c r="K176" s="47" t="str">
        <f t="shared" si="51"/>
        <v>výstavy a přehlídky hosp. zvířat</v>
      </c>
      <c r="L176" s="51" t="s">
        <v>207</v>
      </c>
    </row>
    <row r="177" spans="1:12" x14ac:dyDescent="0.25">
      <c r="A177" s="74"/>
      <c r="B177" s="29" t="str">
        <f>CONCATENATE("10/",AktRok)</f>
        <v>10/2023</v>
      </c>
      <c r="C177" s="110" t="s">
        <v>87</v>
      </c>
      <c r="D177" s="97"/>
      <c r="E177" s="38" t="str">
        <f t="shared" si="49"/>
        <v/>
      </c>
      <c r="F177" s="39"/>
      <c r="G177" s="92" t="s">
        <v>30</v>
      </c>
      <c r="H177" s="47" t="str">
        <f t="shared" si="50"/>
        <v>spec. poradenství - rostlinná výroba</v>
      </c>
      <c r="I177" s="51" t="s">
        <v>211</v>
      </c>
      <c r="J177" s="92" t="s">
        <v>30</v>
      </c>
      <c r="K177" s="47" t="str">
        <f t="shared" si="51"/>
        <v>spec. poradenství - rostlinná výroba</v>
      </c>
      <c r="L177" s="51" t="s">
        <v>207</v>
      </c>
    </row>
    <row r="178" spans="1:12" x14ac:dyDescent="0.25">
      <c r="A178" s="74"/>
      <c r="B178" s="29" t="str">
        <f t="shared" si="48"/>
        <v>10/2023</v>
      </c>
      <c r="C178" s="110" t="s">
        <v>87</v>
      </c>
      <c r="D178" s="97"/>
      <c r="E178" s="38" t="str">
        <f t="shared" si="49"/>
        <v/>
      </c>
      <c r="F178" s="39"/>
      <c r="G178" s="92" t="s">
        <v>112</v>
      </c>
      <c r="H178" s="47" t="str">
        <f t="shared" si="50"/>
        <v>životní podmínky - prasata</v>
      </c>
      <c r="I178" s="51" t="s">
        <v>214</v>
      </c>
      <c r="J178" s="92" t="s">
        <v>78</v>
      </c>
      <c r="K178" s="47" t="str">
        <f t="shared" si="51"/>
        <v>spec. poradenství - odrůdové zkoušky</v>
      </c>
      <c r="L178" s="39" t="s">
        <v>208</v>
      </c>
    </row>
    <row r="179" spans="1:12" x14ac:dyDescent="0.25">
      <c r="A179" s="74"/>
      <c r="B179" s="29" t="str">
        <f t="shared" si="48"/>
        <v>10/2023</v>
      </c>
      <c r="C179" s="110" t="s">
        <v>87</v>
      </c>
      <c r="D179" s="97"/>
      <c r="E179" s="38" t="str">
        <f t="shared" si="49"/>
        <v/>
      </c>
      <c r="F179" s="39"/>
      <c r="G179" s="92" t="s">
        <v>66</v>
      </c>
      <c r="H179" s="47" t="str">
        <f t="shared" si="50"/>
        <v>životní podmínky - výkrm býků</v>
      </c>
      <c r="I179" s="51" t="s">
        <v>214</v>
      </c>
      <c r="J179" s="92"/>
      <c r="K179" s="47" t="str">
        <f t="shared" si="51"/>
        <v/>
      </c>
      <c r="L179" s="39"/>
    </row>
    <row r="180" spans="1:12" x14ac:dyDescent="0.25">
      <c r="A180" s="74"/>
      <c r="B180" s="29" t="str">
        <f t="shared" si="48"/>
        <v>10/2023</v>
      </c>
      <c r="C180" s="111" t="s">
        <v>88</v>
      </c>
      <c r="D180" s="99"/>
      <c r="E180" s="40" t="str">
        <f t="shared" si="38"/>
        <v/>
      </c>
      <c r="F180" s="41"/>
      <c r="G180" s="93" t="s">
        <v>2</v>
      </c>
      <c r="H180" s="49" t="str">
        <f t="shared" si="43"/>
        <v>kapková závlaha</v>
      </c>
      <c r="I180" s="52" t="s">
        <v>212</v>
      </c>
      <c r="J180" s="93" t="s">
        <v>2</v>
      </c>
      <c r="K180" s="49" t="str">
        <f t="shared" si="37"/>
        <v>kapková závlaha</v>
      </c>
      <c r="L180" s="52" t="s">
        <v>213</v>
      </c>
    </row>
    <row r="181" spans="1:12" x14ac:dyDescent="0.25">
      <c r="A181" s="74"/>
      <c r="B181" s="29" t="str">
        <f t="shared" si="48"/>
        <v>10/2023</v>
      </c>
      <c r="C181" s="112" t="s">
        <v>88</v>
      </c>
      <c r="D181" s="97"/>
      <c r="E181" s="38" t="str">
        <f t="shared" si="38"/>
        <v/>
      </c>
      <c r="F181" s="39"/>
      <c r="G181" s="92" t="s">
        <v>4</v>
      </c>
      <c r="H181" s="47" t="str">
        <f t="shared" si="43"/>
        <v>restrukturalizace sadů</v>
      </c>
      <c r="I181" s="51" t="s">
        <v>212</v>
      </c>
      <c r="J181" s="92" t="s">
        <v>4</v>
      </c>
      <c r="K181" s="47" t="str">
        <f t="shared" si="37"/>
        <v>restrukturalizace sadů</v>
      </c>
      <c r="L181" s="51" t="s">
        <v>213</v>
      </c>
    </row>
    <row r="182" spans="1:12" x14ac:dyDescent="0.25">
      <c r="A182" s="74"/>
      <c r="B182" s="29" t="str">
        <f t="shared" si="48"/>
        <v>10/2023</v>
      </c>
      <c r="C182" s="112" t="s">
        <v>88</v>
      </c>
      <c r="D182" s="97"/>
      <c r="E182" s="38" t="str">
        <f t="shared" si="38"/>
        <v/>
      </c>
      <c r="F182" s="39"/>
      <c r="G182" s="92" t="s">
        <v>6</v>
      </c>
      <c r="H182" s="47" t="str">
        <f t="shared" si="43"/>
        <v>restrukturalizace sadů EZ</v>
      </c>
      <c r="I182" s="51" t="s">
        <v>212</v>
      </c>
      <c r="J182" s="92" t="s">
        <v>6</v>
      </c>
      <c r="K182" s="47" t="str">
        <f t="shared" si="37"/>
        <v>restrukturalizace sadů EZ</v>
      </c>
      <c r="L182" s="51" t="s">
        <v>213</v>
      </c>
    </row>
    <row r="183" spans="1:12" x14ac:dyDescent="0.25">
      <c r="A183" s="74"/>
      <c r="B183" s="29" t="str">
        <f t="shared" si="48"/>
        <v>10/2023</v>
      </c>
      <c r="C183" s="112" t="s">
        <v>88</v>
      </c>
      <c r="D183" s="97"/>
      <c r="E183" s="38" t="str">
        <f t="shared" si="38"/>
        <v/>
      </c>
      <c r="F183" s="39"/>
      <c r="G183" s="92" t="s">
        <v>43</v>
      </c>
      <c r="H183" s="47" t="str">
        <f t="shared" si="43"/>
        <v>výuka v produkčním rybářství</v>
      </c>
      <c r="I183" s="51" t="s">
        <v>246</v>
      </c>
      <c r="J183" s="92"/>
      <c r="K183" s="47" t="str">
        <f t="shared" si="37"/>
        <v/>
      </c>
      <c r="L183" s="51"/>
    </row>
    <row r="184" spans="1:12" x14ac:dyDescent="0.25">
      <c r="A184" s="74"/>
      <c r="B184" s="29" t="str">
        <f t="shared" si="48"/>
        <v>10/2023</v>
      </c>
      <c r="C184" s="128" t="s">
        <v>89</v>
      </c>
      <c r="D184" s="93" t="s">
        <v>0</v>
      </c>
      <c r="E184" s="49" t="str">
        <f t="shared" si="38"/>
        <v>včelařství</v>
      </c>
      <c r="F184" s="52" t="s">
        <v>204</v>
      </c>
      <c r="G184" s="93" t="s">
        <v>12</v>
      </c>
      <c r="H184" s="49" t="str">
        <f t="shared" si="43"/>
        <v>nár. ozdrav. prog. rozmnož. materiálu</v>
      </c>
      <c r="I184" s="129" t="s">
        <v>228</v>
      </c>
      <c r="J184" s="93"/>
      <c r="K184" s="49" t="str">
        <f t="shared" si="37"/>
        <v/>
      </c>
      <c r="L184" s="41"/>
    </row>
    <row r="185" spans="1:12" x14ac:dyDescent="0.25">
      <c r="A185" s="74"/>
      <c r="B185" s="29" t="str">
        <f t="shared" si="48"/>
        <v>10/2023</v>
      </c>
      <c r="C185" s="114" t="s">
        <v>89</v>
      </c>
      <c r="D185" s="92" t="s">
        <v>32</v>
      </c>
      <c r="E185" s="47" t="str">
        <f t="shared" si="38"/>
        <v>výzkum a znalosti - drůbež</v>
      </c>
      <c r="F185" s="51" t="s">
        <v>223</v>
      </c>
      <c r="G185" s="92" t="s">
        <v>32</v>
      </c>
      <c r="H185" s="47" t="str">
        <f t="shared" si="43"/>
        <v>výzkum a znalosti - drůbež</v>
      </c>
      <c r="I185" s="51" t="s">
        <v>223</v>
      </c>
      <c r="J185" s="92"/>
      <c r="K185" s="47" t="str">
        <f t="shared" si="37"/>
        <v/>
      </c>
      <c r="L185" s="39"/>
    </row>
    <row r="186" spans="1:12" x14ac:dyDescent="0.25">
      <c r="A186" s="74"/>
      <c r="B186" s="29" t="str">
        <f t="shared" si="48"/>
        <v>10/2023</v>
      </c>
      <c r="C186" s="114" t="s">
        <v>89</v>
      </c>
      <c r="D186" s="97"/>
      <c r="E186" s="38" t="str">
        <f t="shared" si="38"/>
        <v/>
      </c>
      <c r="F186" s="39"/>
      <c r="G186" s="92" t="s">
        <v>77</v>
      </c>
      <c r="H186" s="47" t="str">
        <f t="shared" si="43"/>
        <v>demonstrační farmy</v>
      </c>
      <c r="I186" s="51" t="s">
        <v>215</v>
      </c>
      <c r="J186" s="92"/>
      <c r="K186" s="47" t="str">
        <f t="shared" si="37"/>
        <v/>
      </c>
      <c r="L186" s="39"/>
    </row>
    <row r="187" spans="1:12" x14ac:dyDescent="0.25">
      <c r="A187" s="74"/>
      <c r="B187" s="29" t="str">
        <f t="shared" si="48"/>
        <v>10/2023</v>
      </c>
      <c r="C187" s="114" t="s">
        <v>89</v>
      </c>
      <c r="D187" s="92" t="s">
        <v>46</v>
      </c>
      <c r="E187" s="47" t="str">
        <f t="shared" si="38"/>
        <v>evr. integrace nevládních org.</v>
      </c>
      <c r="F187" s="96" t="s">
        <v>230</v>
      </c>
      <c r="G187" s="92" t="s">
        <v>46</v>
      </c>
      <c r="H187" s="47" t="str">
        <f t="shared" si="43"/>
        <v>evr. integrace nevládních org.</v>
      </c>
      <c r="I187" s="96" t="s">
        <v>229</v>
      </c>
      <c r="J187" s="92"/>
      <c r="K187" s="47" t="str">
        <f t="shared" si="37"/>
        <v/>
      </c>
      <c r="L187" s="39"/>
    </row>
    <row r="188" spans="1:12" x14ac:dyDescent="0.25">
      <c r="A188" s="74"/>
      <c r="B188" s="29" t="str">
        <f t="shared" si="48"/>
        <v>10/2023</v>
      </c>
      <c r="C188" s="114" t="s">
        <v>89</v>
      </c>
      <c r="D188" s="92" t="s">
        <v>48</v>
      </c>
      <c r="E188" s="47" t="str">
        <f t="shared" si="38"/>
        <v>č. technol. platforma - potraviny</v>
      </c>
      <c r="F188" s="96" t="s">
        <v>230</v>
      </c>
      <c r="G188" s="92" t="s">
        <v>48</v>
      </c>
      <c r="H188" s="47" t="str">
        <f t="shared" si="43"/>
        <v>č. technol. platforma - potraviny</v>
      </c>
      <c r="I188" s="96" t="s">
        <v>229</v>
      </c>
      <c r="J188" s="92"/>
      <c r="K188" s="47" t="str">
        <f t="shared" si="37"/>
        <v/>
      </c>
      <c r="L188" s="39"/>
    </row>
    <row r="189" spans="1:12" x14ac:dyDescent="0.25">
      <c r="A189" s="74"/>
      <c r="B189" s="29" t="str">
        <f t="shared" si="48"/>
        <v>10/2023</v>
      </c>
      <c r="C189" s="114" t="s">
        <v>89</v>
      </c>
      <c r="D189" s="92" t="s">
        <v>107</v>
      </c>
      <c r="E189" s="47" t="str">
        <f t="shared" si="38"/>
        <v>č. technol. platforma - rostliny pro budouc.</v>
      </c>
      <c r="F189" s="96" t="s">
        <v>230</v>
      </c>
      <c r="G189" s="92" t="s">
        <v>107</v>
      </c>
      <c r="H189" s="47" t="str">
        <f t="shared" si="43"/>
        <v>č. technol. platforma - rostliny pro budouc.</v>
      </c>
      <c r="I189" s="96" t="s">
        <v>229</v>
      </c>
      <c r="J189" s="92"/>
      <c r="K189" s="47" t="str">
        <f t="shared" si="37"/>
        <v/>
      </c>
      <c r="L189" s="39"/>
    </row>
    <row r="190" spans="1:12" ht="15.75" thickBot="1" x14ac:dyDescent="0.3">
      <c r="A190" s="82"/>
      <c r="B190" s="30" t="str">
        <f t="shared" si="48"/>
        <v>10/2023</v>
      </c>
      <c r="C190" s="115" t="s">
        <v>89</v>
      </c>
      <c r="D190" s="95" t="s">
        <v>105</v>
      </c>
      <c r="E190" s="55" t="str">
        <f t="shared" si="38"/>
        <v>obce - péče o zvířata</v>
      </c>
      <c r="F190" s="83" t="s">
        <v>224</v>
      </c>
      <c r="G190" s="95" t="s">
        <v>105</v>
      </c>
      <c r="H190" s="55" t="str">
        <f t="shared" si="43"/>
        <v>obce - péče o zvířata</v>
      </c>
      <c r="I190" s="83" t="s">
        <v>224</v>
      </c>
      <c r="J190" s="95"/>
      <c r="K190" s="55" t="str">
        <f t="shared" ref="K190:K241" si="52">IF(J190="","",VLOOKUP(J190,DPnazvy,3,0))</f>
        <v/>
      </c>
      <c r="L190" s="45"/>
    </row>
    <row r="191" spans="1:12" x14ac:dyDescent="0.25">
      <c r="A191" s="81" t="s">
        <v>101</v>
      </c>
      <c r="B191" s="27" t="str">
        <f t="shared" ref="B191:B205" si="53">CONCATENATE("11/",AktRok)</f>
        <v>11/2023</v>
      </c>
      <c r="C191" s="109" t="s">
        <v>87</v>
      </c>
      <c r="D191" s="98"/>
      <c r="E191" s="36" t="str">
        <f t="shared" ref="E191:E199" si="54">IF(D191="","",VLOOKUP(D191,DPnazvy,3,0))</f>
        <v/>
      </c>
      <c r="F191" s="37"/>
      <c r="G191" s="91" t="s">
        <v>14</v>
      </c>
      <c r="H191" s="46" t="str">
        <f t="shared" ref="H191:H199" si="55">IF(G191="","",VLOOKUP(G191,DPnazvy,3,0))</f>
        <v>ozdrav. plodin - testování</v>
      </c>
      <c r="I191" s="50" t="s">
        <v>211</v>
      </c>
      <c r="J191" s="91"/>
      <c r="K191" s="46" t="str">
        <f t="shared" ref="K191:K199" si="56">IF(J191="","",VLOOKUP(J191,DPnazvy,3,0))</f>
        <v/>
      </c>
      <c r="L191" s="37"/>
    </row>
    <row r="192" spans="1:12" x14ac:dyDescent="0.25">
      <c r="A192" s="74">
        <f>AktRok</f>
        <v>2023</v>
      </c>
      <c r="B192" s="28" t="str">
        <f t="shared" si="53"/>
        <v>11/2023</v>
      </c>
      <c r="C192" s="110" t="s">
        <v>87</v>
      </c>
      <c r="D192" s="97"/>
      <c r="E192" s="38" t="str">
        <f t="shared" si="54"/>
        <v/>
      </c>
      <c r="F192" s="39"/>
      <c r="G192" s="92" t="s">
        <v>16</v>
      </c>
      <c r="H192" s="47" t="str">
        <f t="shared" si="55"/>
        <v>ozdrav. plodin - šlechtění</v>
      </c>
      <c r="I192" s="51" t="s">
        <v>211</v>
      </c>
      <c r="J192" s="92"/>
      <c r="K192" s="47" t="str">
        <f t="shared" si="56"/>
        <v/>
      </c>
      <c r="L192" s="39"/>
    </row>
    <row r="193" spans="1:12" x14ac:dyDescent="0.25">
      <c r="A193" s="74"/>
      <c r="B193" s="29" t="str">
        <f t="shared" si="53"/>
        <v>11/2023</v>
      </c>
      <c r="C193" s="110" t="s">
        <v>87</v>
      </c>
      <c r="D193" s="97"/>
      <c r="E193" s="38" t="str">
        <f t="shared" si="54"/>
        <v/>
      </c>
      <c r="F193" s="39"/>
      <c r="G193" s="92" t="s">
        <v>20</v>
      </c>
      <c r="H193" s="47" t="str">
        <f t="shared" si="55"/>
        <v>ozdrav. plodin - chmel</v>
      </c>
      <c r="I193" s="51" t="s">
        <v>212</v>
      </c>
      <c r="J193" s="92" t="s">
        <v>20</v>
      </c>
      <c r="K193" s="47" t="str">
        <f t="shared" si="56"/>
        <v>ozdrav. plodin - chmel</v>
      </c>
      <c r="L193" s="51" t="s">
        <v>213</v>
      </c>
    </row>
    <row r="194" spans="1:12" x14ac:dyDescent="0.25">
      <c r="A194" s="74"/>
      <c r="B194" s="29" t="str">
        <f>CONCATENATE("11/",AktRok)</f>
        <v>11/2023</v>
      </c>
      <c r="C194" s="110" t="s">
        <v>87</v>
      </c>
      <c r="D194" s="97"/>
      <c r="E194" s="38" t="str">
        <f t="shared" si="54"/>
        <v/>
      </c>
      <c r="F194" s="39"/>
      <c r="G194" s="92" t="s">
        <v>253</v>
      </c>
      <c r="H194" s="47" t="str">
        <f t="shared" si="55"/>
        <v>semináře a školení - živočišná výroba</v>
      </c>
      <c r="I194" s="51" t="s">
        <v>211</v>
      </c>
      <c r="J194" s="92" t="s">
        <v>253</v>
      </c>
      <c r="K194" s="47" t="str">
        <f t="shared" si="56"/>
        <v>semináře a školení - živočišná výroba</v>
      </c>
      <c r="L194" s="51" t="s">
        <v>207</v>
      </c>
    </row>
    <row r="195" spans="1:12" x14ac:dyDescent="0.25">
      <c r="A195" s="74"/>
      <c r="B195" s="29" t="str">
        <f>CONCATENATE("11/",AktRok)</f>
        <v>11/2023</v>
      </c>
      <c r="C195" s="110"/>
      <c r="D195" s="97"/>
      <c r="E195" s="38" t="str">
        <f t="shared" si="54"/>
        <v/>
      </c>
      <c r="F195" s="39"/>
      <c r="G195" s="92" t="s">
        <v>254</v>
      </c>
      <c r="H195" s="47" t="str">
        <f t="shared" si="55"/>
        <v>výsledky plemenářské práce</v>
      </c>
      <c r="I195" s="51" t="s">
        <v>211</v>
      </c>
      <c r="J195" s="92" t="s">
        <v>254</v>
      </c>
      <c r="K195" s="47" t="str">
        <f t="shared" si="56"/>
        <v>výsledky plemenářské práce</v>
      </c>
      <c r="L195" s="51" t="s">
        <v>207</v>
      </c>
    </row>
    <row r="196" spans="1:12" x14ac:dyDescent="0.25">
      <c r="A196" s="74"/>
      <c r="B196" s="29" t="str">
        <f>CONCATENATE("11/",AktRok)</f>
        <v>11/2023</v>
      </c>
      <c r="C196" s="110"/>
      <c r="D196" s="97"/>
      <c r="E196" s="38" t="str">
        <f t="shared" si="54"/>
        <v/>
      </c>
      <c r="F196" s="39"/>
      <c r="G196" s="92" t="s">
        <v>255</v>
      </c>
      <c r="H196" s="47" t="str">
        <f t="shared" si="55"/>
        <v>výstavy a přehlídky hosp. zvířat</v>
      </c>
      <c r="I196" s="51" t="s">
        <v>262</v>
      </c>
      <c r="J196" s="92" t="s">
        <v>255</v>
      </c>
      <c r="K196" s="47" t="str">
        <f t="shared" si="56"/>
        <v>výstavy a přehlídky hosp. zvířat</v>
      </c>
      <c r="L196" s="51" t="s">
        <v>207</v>
      </c>
    </row>
    <row r="197" spans="1:12" x14ac:dyDescent="0.25">
      <c r="A197" s="74"/>
      <c r="B197" s="29" t="str">
        <f>CONCATENATE("11/",AktRok)</f>
        <v>11/2023</v>
      </c>
      <c r="C197" s="110" t="s">
        <v>87</v>
      </c>
      <c r="D197" s="97"/>
      <c r="E197" s="38" t="str">
        <f t="shared" si="54"/>
        <v/>
      </c>
      <c r="F197" s="39"/>
      <c r="G197" s="92" t="s">
        <v>30</v>
      </c>
      <c r="H197" s="47" t="str">
        <f t="shared" si="55"/>
        <v>spec. poradenství - rostlinná výroba</v>
      </c>
      <c r="I197" s="51" t="s">
        <v>211</v>
      </c>
      <c r="J197" s="92" t="s">
        <v>30</v>
      </c>
      <c r="K197" s="47" t="str">
        <f t="shared" si="56"/>
        <v>spec. poradenství - rostlinná výroba</v>
      </c>
      <c r="L197" s="51" t="s">
        <v>207</v>
      </c>
    </row>
    <row r="198" spans="1:12" x14ac:dyDescent="0.25">
      <c r="A198" s="74"/>
      <c r="B198" s="29" t="str">
        <f>CONCATENATE("11/",AktRok)</f>
        <v>11/2023</v>
      </c>
      <c r="C198" s="110" t="s">
        <v>87</v>
      </c>
      <c r="D198" s="97"/>
      <c r="E198" s="38" t="str">
        <f t="shared" si="54"/>
        <v/>
      </c>
      <c r="F198" s="39"/>
      <c r="G198" s="92"/>
      <c r="H198" s="47" t="str">
        <f t="shared" si="55"/>
        <v/>
      </c>
      <c r="I198" s="51"/>
      <c r="J198" s="92" t="s">
        <v>78</v>
      </c>
      <c r="K198" s="47" t="str">
        <f t="shared" si="56"/>
        <v>spec. poradenství - odrůdové zkoušky</v>
      </c>
      <c r="L198" s="51" t="s">
        <v>208</v>
      </c>
    </row>
    <row r="199" spans="1:12" x14ac:dyDescent="0.25">
      <c r="A199" s="74"/>
      <c r="B199" s="29" t="str">
        <f t="shared" si="53"/>
        <v>11/2023</v>
      </c>
      <c r="C199" s="121" t="s">
        <v>87</v>
      </c>
      <c r="D199" s="100"/>
      <c r="E199" s="42" t="str">
        <f t="shared" si="54"/>
        <v/>
      </c>
      <c r="F199" s="43"/>
      <c r="G199" s="94" t="s">
        <v>34</v>
      </c>
      <c r="H199" s="48" t="str">
        <f t="shared" si="55"/>
        <v>školní závody</v>
      </c>
      <c r="I199" s="122" t="s">
        <v>227</v>
      </c>
      <c r="J199" s="94" t="s">
        <v>34</v>
      </c>
      <c r="K199" s="48" t="str">
        <f t="shared" si="56"/>
        <v>školní závody</v>
      </c>
      <c r="L199" s="53" t="s">
        <v>250</v>
      </c>
    </row>
    <row r="200" spans="1:12" x14ac:dyDescent="0.25">
      <c r="A200" s="74"/>
      <c r="B200" s="29" t="str">
        <f t="shared" si="53"/>
        <v>11/2023</v>
      </c>
      <c r="C200" s="111" t="s">
        <v>88</v>
      </c>
      <c r="D200" s="99"/>
      <c r="E200" s="40" t="str">
        <f t="shared" si="38"/>
        <v/>
      </c>
      <c r="F200" s="41"/>
      <c r="G200" s="93" t="s">
        <v>2</v>
      </c>
      <c r="H200" s="49" t="str">
        <f t="shared" si="43"/>
        <v>kapková závlaha</v>
      </c>
      <c r="I200" s="52" t="s">
        <v>212</v>
      </c>
      <c r="J200" s="93" t="s">
        <v>2</v>
      </c>
      <c r="K200" s="49" t="str">
        <f t="shared" si="52"/>
        <v>kapková závlaha</v>
      </c>
      <c r="L200" s="52" t="s">
        <v>213</v>
      </c>
    </row>
    <row r="201" spans="1:12" x14ac:dyDescent="0.25">
      <c r="A201" s="74"/>
      <c r="B201" s="29" t="str">
        <f t="shared" si="53"/>
        <v>11/2023</v>
      </c>
      <c r="C201" s="112" t="s">
        <v>88</v>
      </c>
      <c r="D201" s="97"/>
      <c r="E201" s="38" t="str">
        <f t="shared" ref="E201:E241" si="57">IF(D201="","",VLOOKUP(D201,DPnazvy,3,0))</f>
        <v/>
      </c>
      <c r="F201" s="39"/>
      <c r="G201" s="92" t="s">
        <v>4</v>
      </c>
      <c r="H201" s="47" t="str">
        <f t="shared" si="43"/>
        <v>restrukturalizace sadů</v>
      </c>
      <c r="I201" s="51" t="s">
        <v>212</v>
      </c>
      <c r="J201" s="92" t="s">
        <v>4</v>
      </c>
      <c r="K201" s="47" t="str">
        <f t="shared" si="52"/>
        <v>restrukturalizace sadů</v>
      </c>
      <c r="L201" s="51" t="s">
        <v>213</v>
      </c>
    </row>
    <row r="202" spans="1:12" x14ac:dyDescent="0.25">
      <c r="A202" s="74"/>
      <c r="B202" s="29" t="str">
        <f t="shared" si="53"/>
        <v>11/2023</v>
      </c>
      <c r="C202" s="112" t="s">
        <v>88</v>
      </c>
      <c r="D202" s="97"/>
      <c r="E202" s="38" t="str">
        <f t="shared" si="57"/>
        <v/>
      </c>
      <c r="F202" s="39"/>
      <c r="G202" s="92" t="s">
        <v>6</v>
      </c>
      <c r="H202" s="47" t="str">
        <f t="shared" si="43"/>
        <v>restrukturalizace sadů EZ</v>
      </c>
      <c r="I202" s="51" t="s">
        <v>212</v>
      </c>
      <c r="J202" s="92" t="s">
        <v>6</v>
      </c>
      <c r="K202" s="47" t="str">
        <f t="shared" si="52"/>
        <v>restrukturalizace sadů EZ</v>
      </c>
      <c r="L202" s="51" t="s">
        <v>213</v>
      </c>
    </row>
    <row r="203" spans="1:12" x14ac:dyDescent="0.25">
      <c r="A203" s="74"/>
      <c r="B203" s="29" t="str">
        <f t="shared" si="53"/>
        <v>11/2023</v>
      </c>
      <c r="C203" s="128" t="s">
        <v>89</v>
      </c>
      <c r="D203" s="93" t="s">
        <v>32</v>
      </c>
      <c r="E203" s="49" t="str">
        <f t="shared" si="57"/>
        <v>výzkum a znalosti - drůbež</v>
      </c>
      <c r="F203" s="52" t="s">
        <v>223</v>
      </c>
      <c r="G203" s="93" t="s">
        <v>32</v>
      </c>
      <c r="H203" s="49" t="str">
        <f t="shared" ref="H203:H239" si="58">IF(G203="","",VLOOKUP(G203,DPnazvy,3,0))</f>
        <v>výzkum a znalosti - drůbež</v>
      </c>
      <c r="I203" s="52" t="s">
        <v>223</v>
      </c>
      <c r="J203" s="93"/>
      <c r="K203" s="49" t="str">
        <f t="shared" si="52"/>
        <v/>
      </c>
      <c r="L203" s="41"/>
    </row>
    <row r="204" spans="1:12" x14ac:dyDescent="0.25">
      <c r="A204" s="74"/>
      <c r="B204" s="29" t="str">
        <f t="shared" si="53"/>
        <v>11/2023</v>
      </c>
      <c r="C204" s="114" t="s">
        <v>89</v>
      </c>
      <c r="D204" s="97"/>
      <c r="E204" s="38" t="str">
        <f t="shared" si="57"/>
        <v/>
      </c>
      <c r="F204" s="39"/>
      <c r="G204" s="92" t="s">
        <v>77</v>
      </c>
      <c r="H204" s="47" t="str">
        <f t="shared" si="58"/>
        <v>demonstrační farmy</v>
      </c>
      <c r="I204" s="51" t="s">
        <v>226</v>
      </c>
      <c r="J204" s="92"/>
      <c r="K204" s="47" t="str">
        <f t="shared" si="52"/>
        <v/>
      </c>
      <c r="L204" s="39"/>
    </row>
    <row r="205" spans="1:12" ht="15.75" thickBot="1" x14ac:dyDescent="0.3">
      <c r="A205" s="82"/>
      <c r="B205" s="30" t="str">
        <f t="shared" si="53"/>
        <v>11/2023</v>
      </c>
      <c r="C205" s="115" t="s">
        <v>89</v>
      </c>
      <c r="D205" s="95" t="s">
        <v>105</v>
      </c>
      <c r="E205" s="55" t="str">
        <f t="shared" si="57"/>
        <v>obce - péče o zvířata</v>
      </c>
      <c r="F205" s="83" t="s">
        <v>224</v>
      </c>
      <c r="G205" s="95" t="s">
        <v>105</v>
      </c>
      <c r="H205" s="55" t="str">
        <f t="shared" si="58"/>
        <v>obce - péče o zvířata</v>
      </c>
      <c r="I205" s="83" t="s">
        <v>224</v>
      </c>
      <c r="J205" s="95"/>
      <c r="K205" s="55" t="str">
        <f t="shared" si="52"/>
        <v/>
      </c>
      <c r="L205" s="45"/>
    </row>
    <row r="206" spans="1:12" x14ac:dyDescent="0.25">
      <c r="A206" s="81" t="s">
        <v>102</v>
      </c>
      <c r="B206" s="27" t="str">
        <f t="shared" ref="B206:B220" si="59">CONCATENATE("12/",AktRok)</f>
        <v>12/2023</v>
      </c>
      <c r="C206" s="109" t="s">
        <v>87</v>
      </c>
      <c r="D206" s="98"/>
      <c r="E206" s="36" t="str">
        <f t="shared" ref="E206:E215" si="60">IF(D206="","",VLOOKUP(D206,DPnazvy,3,0))</f>
        <v/>
      </c>
      <c r="F206" s="37"/>
      <c r="G206" s="91" t="s">
        <v>14</v>
      </c>
      <c r="H206" s="46" t="str">
        <f t="shared" ref="H206:H215" si="61">IF(G206="","",VLOOKUP(G206,DPnazvy,3,0))</f>
        <v>ozdrav. plodin - testování</v>
      </c>
      <c r="I206" s="50" t="s">
        <v>225</v>
      </c>
      <c r="J206" s="91" t="s">
        <v>14</v>
      </c>
      <c r="K206" s="46" t="str">
        <f t="shared" ref="K206:K215" si="62">IF(J206="","",VLOOKUP(J206,DPnazvy,3,0))</f>
        <v>ozdrav. plodin - testování</v>
      </c>
      <c r="L206" s="50" t="s">
        <v>216</v>
      </c>
    </row>
    <row r="207" spans="1:12" x14ac:dyDescent="0.25">
      <c r="A207" s="74">
        <f>AktRok</f>
        <v>2023</v>
      </c>
      <c r="B207" s="28" t="str">
        <f t="shared" si="59"/>
        <v>12/2023</v>
      </c>
      <c r="C207" s="110" t="s">
        <v>87</v>
      </c>
      <c r="D207" s="97"/>
      <c r="E207" s="38" t="str">
        <f t="shared" si="60"/>
        <v/>
      </c>
      <c r="F207" s="39"/>
      <c r="G207" s="92" t="s">
        <v>16</v>
      </c>
      <c r="H207" s="47" t="str">
        <f t="shared" si="61"/>
        <v>ozdrav. plodin - šlechtění</v>
      </c>
      <c r="I207" s="51" t="s">
        <v>225</v>
      </c>
      <c r="J207" s="92" t="s">
        <v>16</v>
      </c>
      <c r="K207" s="47" t="str">
        <f t="shared" si="62"/>
        <v>ozdrav. plodin - šlechtění</v>
      </c>
      <c r="L207" s="51" t="s">
        <v>216</v>
      </c>
    </row>
    <row r="208" spans="1:12" x14ac:dyDescent="0.25">
      <c r="A208" s="74"/>
      <c r="B208" s="29" t="str">
        <f t="shared" si="59"/>
        <v>12/2023</v>
      </c>
      <c r="C208" s="110" t="s">
        <v>87</v>
      </c>
      <c r="D208" s="97"/>
      <c r="E208" s="38" t="str">
        <f t="shared" si="60"/>
        <v/>
      </c>
      <c r="F208" s="39"/>
      <c r="G208" s="97"/>
      <c r="H208" s="38" t="str">
        <f t="shared" si="61"/>
        <v/>
      </c>
      <c r="I208" s="39"/>
      <c r="J208" s="92" t="s">
        <v>20</v>
      </c>
      <c r="K208" s="47" t="str">
        <f t="shared" si="62"/>
        <v>ozdrav. plodin - chmel</v>
      </c>
      <c r="L208" s="51" t="s">
        <v>213</v>
      </c>
    </row>
    <row r="209" spans="1:12" x14ac:dyDescent="0.25">
      <c r="A209" s="74"/>
      <c r="B209" s="29" t="str">
        <f>CONCATENATE("12/",AktRok)</f>
        <v>12/2023</v>
      </c>
      <c r="C209" s="110" t="s">
        <v>87</v>
      </c>
      <c r="D209" s="97"/>
      <c r="E209" s="38" t="str">
        <f t="shared" si="60"/>
        <v/>
      </c>
      <c r="F209" s="39"/>
      <c r="G209" s="92" t="s">
        <v>253</v>
      </c>
      <c r="H209" s="47" t="str">
        <f t="shared" si="61"/>
        <v>semináře a školení - živočišná výroba</v>
      </c>
      <c r="I209" s="51" t="s">
        <v>211</v>
      </c>
      <c r="J209" s="92" t="s">
        <v>253</v>
      </c>
      <c r="K209" s="47" t="str">
        <f t="shared" si="62"/>
        <v>semináře a školení - živočišná výroba</v>
      </c>
      <c r="L209" s="51" t="s">
        <v>207</v>
      </c>
    </row>
    <row r="210" spans="1:12" x14ac:dyDescent="0.25">
      <c r="A210" s="74"/>
      <c r="B210" s="29" t="str">
        <f>CONCATENATE("12/",AktRok)</f>
        <v>12/2023</v>
      </c>
      <c r="C210" s="110"/>
      <c r="D210" s="97"/>
      <c r="E210" s="38" t="str">
        <f t="shared" si="60"/>
        <v/>
      </c>
      <c r="F210" s="39"/>
      <c r="G210" s="92" t="s">
        <v>254</v>
      </c>
      <c r="H210" s="47" t="str">
        <f t="shared" si="61"/>
        <v>výsledky plemenářské práce</v>
      </c>
      <c r="I210" s="51" t="s">
        <v>211</v>
      </c>
      <c r="J210" s="92" t="s">
        <v>254</v>
      </c>
      <c r="K210" s="47" t="str">
        <f t="shared" si="62"/>
        <v>výsledky plemenářské práce</v>
      </c>
      <c r="L210" s="51" t="s">
        <v>207</v>
      </c>
    </row>
    <row r="211" spans="1:12" x14ac:dyDescent="0.25">
      <c r="A211" s="74"/>
      <c r="B211" s="29" t="str">
        <f>CONCATENATE("12/",AktRok)</f>
        <v>12/2023</v>
      </c>
      <c r="C211" s="110"/>
      <c r="D211" s="97"/>
      <c r="E211" s="38" t="str">
        <f t="shared" si="60"/>
        <v/>
      </c>
      <c r="F211" s="39"/>
      <c r="G211" s="92" t="s">
        <v>255</v>
      </c>
      <c r="H211" s="47" t="str">
        <f t="shared" si="61"/>
        <v>výstavy a přehlídky hosp. zvířat</v>
      </c>
      <c r="I211" s="51" t="s">
        <v>262</v>
      </c>
      <c r="J211" s="92" t="s">
        <v>255</v>
      </c>
      <c r="K211" s="47" t="str">
        <f t="shared" si="62"/>
        <v>výstavy a přehlídky hosp. zvířat</v>
      </c>
      <c r="L211" s="51" t="s">
        <v>207</v>
      </c>
    </row>
    <row r="212" spans="1:12" x14ac:dyDescent="0.25">
      <c r="A212" s="74"/>
      <c r="B212" s="29" t="str">
        <f>CONCATENATE("12/",AktRok)</f>
        <v>12/2023</v>
      </c>
      <c r="C212" s="110" t="s">
        <v>87</v>
      </c>
      <c r="D212" s="97"/>
      <c r="E212" s="38" t="str">
        <f t="shared" si="60"/>
        <v/>
      </c>
      <c r="F212" s="39"/>
      <c r="G212" s="92" t="s">
        <v>30</v>
      </c>
      <c r="H212" s="47" t="str">
        <f t="shared" si="61"/>
        <v>spec. poradenství - rostlinná výroba</v>
      </c>
      <c r="I212" s="51" t="s">
        <v>225</v>
      </c>
      <c r="J212" s="92" t="s">
        <v>30</v>
      </c>
      <c r="K212" s="47" t="str">
        <f t="shared" si="62"/>
        <v>spec. poradenství - rostlinná výroba</v>
      </c>
      <c r="L212" s="51" t="s">
        <v>207</v>
      </c>
    </row>
    <row r="213" spans="1:12" x14ac:dyDescent="0.25">
      <c r="A213" s="74"/>
      <c r="B213" s="29" t="str">
        <f t="shared" si="59"/>
        <v>12/2023</v>
      </c>
      <c r="C213" s="110" t="s">
        <v>87</v>
      </c>
      <c r="D213" s="97"/>
      <c r="E213" s="38" t="str">
        <f t="shared" si="60"/>
        <v/>
      </c>
      <c r="F213" s="39"/>
      <c r="G213" s="92" t="s">
        <v>78</v>
      </c>
      <c r="H213" s="47" t="str">
        <f t="shared" si="61"/>
        <v>spec. poradenství - odrůdové zkoušky</v>
      </c>
      <c r="I213" s="51" t="s">
        <v>217</v>
      </c>
      <c r="J213" s="92" t="s">
        <v>78</v>
      </c>
      <c r="K213" s="47" t="str">
        <f t="shared" si="62"/>
        <v>spec. poradenství - odrůdové zkoušky</v>
      </c>
      <c r="L213" s="51" t="s">
        <v>208</v>
      </c>
    </row>
    <row r="214" spans="1:12" x14ac:dyDescent="0.25">
      <c r="A214" s="74"/>
      <c r="B214" s="29" t="str">
        <f>CONCATENATE("12/",AktRok)</f>
        <v>12/2023</v>
      </c>
      <c r="C214" s="110" t="s">
        <v>87</v>
      </c>
      <c r="D214" s="97"/>
      <c r="E214" s="38" t="str">
        <f t="shared" si="60"/>
        <v/>
      </c>
      <c r="F214" s="39"/>
      <c r="G214" s="97"/>
      <c r="H214" s="38" t="str">
        <f t="shared" si="61"/>
        <v/>
      </c>
      <c r="I214" s="39"/>
      <c r="J214" s="92" t="s">
        <v>34</v>
      </c>
      <c r="K214" s="47" t="str">
        <f t="shared" si="62"/>
        <v>školní závody</v>
      </c>
      <c r="L214" s="51" t="s">
        <v>250</v>
      </c>
    </row>
    <row r="215" spans="1:12" x14ac:dyDescent="0.25">
      <c r="A215" s="74"/>
      <c r="B215" s="29" t="str">
        <f>CONCATENATE("12/",AktRok)</f>
        <v>12/2023</v>
      </c>
      <c r="C215" s="110" t="s">
        <v>87</v>
      </c>
      <c r="D215" s="97"/>
      <c r="E215" s="38" t="str">
        <f t="shared" si="60"/>
        <v/>
      </c>
      <c r="F215" s="39"/>
      <c r="G215" s="97"/>
      <c r="H215" s="38" t="str">
        <f t="shared" si="61"/>
        <v/>
      </c>
      <c r="I215" s="39"/>
      <c r="J215" s="123" t="s">
        <v>198</v>
      </c>
      <c r="K215" s="124" t="str">
        <f t="shared" si="62"/>
        <v>mimoprod. funkce rybníků</v>
      </c>
      <c r="L215" s="137" t="s">
        <v>218</v>
      </c>
    </row>
    <row r="216" spans="1:12" x14ac:dyDescent="0.25">
      <c r="A216" s="74"/>
      <c r="B216" s="29" t="str">
        <f t="shared" si="59"/>
        <v>12/2023</v>
      </c>
      <c r="C216" s="111" t="s">
        <v>88</v>
      </c>
      <c r="D216" s="99"/>
      <c r="E216" s="66" t="str">
        <f t="shared" si="57"/>
        <v/>
      </c>
      <c r="F216" s="52"/>
      <c r="G216" s="93" t="s">
        <v>178</v>
      </c>
      <c r="H216" s="49" t="str">
        <f t="shared" si="58"/>
        <v>potravinové banky</v>
      </c>
      <c r="I216" s="141" t="s">
        <v>216</v>
      </c>
      <c r="J216" s="93" t="s">
        <v>2</v>
      </c>
      <c r="K216" s="49" t="str">
        <f t="shared" si="52"/>
        <v>kapková závlaha</v>
      </c>
      <c r="L216" s="52" t="s">
        <v>213</v>
      </c>
    </row>
    <row r="217" spans="1:12" x14ac:dyDescent="0.25">
      <c r="A217" s="74"/>
      <c r="B217" s="29" t="str">
        <f t="shared" si="59"/>
        <v>12/2023</v>
      </c>
      <c r="C217" s="112" t="s">
        <v>88</v>
      </c>
      <c r="D217" s="97"/>
      <c r="E217" s="38" t="str">
        <f t="shared" si="57"/>
        <v/>
      </c>
      <c r="F217" s="39"/>
      <c r="G217" s="92"/>
      <c r="H217" s="47" t="str">
        <f t="shared" si="58"/>
        <v/>
      </c>
      <c r="I217" s="51"/>
      <c r="J217" s="92" t="s">
        <v>4</v>
      </c>
      <c r="K217" s="47" t="str">
        <f t="shared" si="52"/>
        <v>restrukturalizace sadů</v>
      </c>
      <c r="L217" s="51" t="s">
        <v>213</v>
      </c>
    </row>
    <row r="218" spans="1:12" x14ac:dyDescent="0.25">
      <c r="A218" s="74"/>
      <c r="B218" s="29" t="str">
        <f>CONCATENATE("12/",AktRok)</f>
        <v>12/2023</v>
      </c>
      <c r="C218" s="112" t="s">
        <v>88</v>
      </c>
      <c r="D218" s="97"/>
      <c r="E218" s="38" t="str">
        <f>IF(D218="","",VLOOKUP(D218,DPnazvy,3,0))</f>
        <v/>
      </c>
      <c r="F218" s="39"/>
      <c r="G218" s="97"/>
      <c r="H218" s="38" t="str">
        <f>IF(G218="","",VLOOKUP(G218,DPnazvy,3,0))</f>
        <v/>
      </c>
      <c r="I218" s="39"/>
      <c r="J218" s="92" t="s">
        <v>6</v>
      </c>
      <c r="K218" s="47" t="str">
        <f>IF(J218="","",VLOOKUP(J218,DPnazvy,3,0))</f>
        <v>restrukturalizace sadů EZ</v>
      </c>
      <c r="L218" s="51" t="s">
        <v>213</v>
      </c>
    </row>
    <row r="219" spans="1:12" x14ac:dyDescent="0.25">
      <c r="A219" s="74"/>
      <c r="B219" s="29" t="str">
        <f t="shared" si="59"/>
        <v>12/2023</v>
      </c>
      <c r="C219" s="128" t="s">
        <v>89</v>
      </c>
      <c r="D219" s="93" t="s">
        <v>32</v>
      </c>
      <c r="E219" s="49" t="str">
        <f t="shared" si="57"/>
        <v>výzkum a znalosti - drůbež</v>
      </c>
      <c r="F219" s="52" t="s">
        <v>223</v>
      </c>
      <c r="G219" s="93" t="s">
        <v>32</v>
      </c>
      <c r="H219" s="49" t="str">
        <f t="shared" si="58"/>
        <v>výzkum a znalosti - drůbež</v>
      </c>
      <c r="I219" s="52" t="s">
        <v>223</v>
      </c>
      <c r="J219" s="133" t="s">
        <v>36</v>
      </c>
      <c r="K219" s="134" t="str">
        <f t="shared" si="52"/>
        <v>reg. přenos informací</v>
      </c>
      <c r="L219" s="131" t="s">
        <v>217</v>
      </c>
    </row>
    <row r="220" spans="1:12" ht="15.75" thickBot="1" x14ac:dyDescent="0.3">
      <c r="A220" s="82"/>
      <c r="B220" s="30" t="str">
        <f t="shared" si="59"/>
        <v>12/2023</v>
      </c>
      <c r="C220" s="115" t="s">
        <v>89</v>
      </c>
      <c r="D220" s="101" t="s">
        <v>105</v>
      </c>
      <c r="E220" s="44" t="str">
        <f t="shared" si="57"/>
        <v>obce - péče o zvířata</v>
      </c>
      <c r="F220" s="45" t="s">
        <v>224</v>
      </c>
      <c r="G220" s="101" t="s">
        <v>105</v>
      </c>
      <c r="H220" s="44" t="str">
        <f t="shared" si="58"/>
        <v>obce - péče o zvířata</v>
      </c>
      <c r="I220" s="45" t="s">
        <v>224</v>
      </c>
      <c r="J220" s="135" t="s">
        <v>38</v>
      </c>
      <c r="K220" s="136" t="str">
        <f t="shared" si="52"/>
        <v>odborné konzultace</v>
      </c>
      <c r="L220" s="132" t="s">
        <v>251</v>
      </c>
    </row>
    <row r="221" spans="1:12" x14ac:dyDescent="0.25">
      <c r="A221" s="142" t="s">
        <v>91</v>
      </c>
      <c r="B221" s="146" t="str">
        <f t="shared" ref="B221:B241" si="63">CONCATENATE("01/",AktRok+1)</f>
        <v>01/2024</v>
      </c>
      <c r="C221" s="109" t="s">
        <v>87</v>
      </c>
      <c r="D221" s="98"/>
      <c r="E221" s="36" t="str">
        <f t="shared" ref="E221:E231" si="64">IF(D221="","",VLOOKUP(D221,DPnazvy,3,0))</f>
        <v/>
      </c>
      <c r="F221" s="117"/>
      <c r="G221" s="91"/>
      <c r="H221" s="46" t="str">
        <f t="shared" ref="H221:H231" si="65">IF(G221="","",VLOOKUP(G221,DPnazvy,3,0))</f>
        <v/>
      </c>
      <c r="I221" s="118"/>
      <c r="J221" s="91" t="s">
        <v>14</v>
      </c>
      <c r="K221" s="46" t="str">
        <f t="shared" ref="K221:K231" si="66">IF(J221="","",VLOOKUP(J221,DPnazvy,3,0))</f>
        <v>ozdrav. plodin - testování</v>
      </c>
      <c r="L221" s="50" t="s">
        <v>216</v>
      </c>
    </row>
    <row r="222" spans="1:12" x14ac:dyDescent="0.25">
      <c r="A222" s="143">
        <f>AktRok+1</f>
        <v>2024</v>
      </c>
      <c r="B222" s="147" t="str">
        <f t="shared" si="63"/>
        <v>01/2024</v>
      </c>
      <c r="C222" s="110" t="s">
        <v>87</v>
      </c>
      <c r="D222" s="97"/>
      <c r="E222" s="38" t="str">
        <f t="shared" si="64"/>
        <v/>
      </c>
      <c r="F222" s="119"/>
      <c r="G222" s="92"/>
      <c r="H222" s="47" t="str">
        <f t="shared" si="65"/>
        <v/>
      </c>
      <c r="I222" s="39"/>
      <c r="J222" s="92" t="s">
        <v>16</v>
      </c>
      <c r="K222" s="47" t="str">
        <f t="shared" si="66"/>
        <v>ozdrav. plodin - šlechtění</v>
      </c>
      <c r="L222" s="51" t="s">
        <v>216</v>
      </c>
    </row>
    <row r="223" spans="1:12" x14ac:dyDescent="0.25">
      <c r="A223" s="143"/>
      <c r="B223" s="148" t="str">
        <f t="shared" si="63"/>
        <v>01/2024</v>
      </c>
      <c r="C223" s="110" t="s">
        <v>87</v>
      </c>
      <c r="D223" s="97"/>
      <c r="E223" s="38" t="str">
        <f t="shared" si="64"/>
        <v/>
      </c>
      <c r="F223" s="39"/>
      <c r="G223" s="92"/>
      <c r="H223" s="47" t="str">
        <f t="shared" si="65"/>
        <v/>
      </c>
      <c r="I223" s="39"/>
      <c r="J223" s="92" t="s">
        <v>20</v>
      </c>
      <c r="K223" s="47" t="str">
        <f t="shared" si="66"/>
        <v>ozdrav. plodin - chmel</v>
      </c>
      <c r="L223" s="51" t="s">
        <v>213</v>
      </c>
    </row>
    <row r="224" spans="1:12" x14ac:dyDescent="0.25">
      <c r="A224" s="143"/>
      <c r="B224" s="148" t="str">
        <f>CONCATENATE("01/",AktRok+1)</f>
        <v>01/2024</v>
      </c>
      <c r="C224" s="110" t="s">
        <v>87</v>
      </c>
      <c r="D224" s="97"/>
      <c r="E224" s="38" t="str">
        <f t="shared" si="64"/>
        <v/>
      </c>
      <c r="F224" s="39"/>
      <c r="G224" s="92"/>
      <c r="H224" s="47" t="str">
        <f t="shared" si="65"/>
        <v/>
      </c>
      <c r="I224" s="39"/>
      <c r="J224" s="92" t="s">
        <v>253</v>
      </c>
      <c r="K224" s="47" t="str">
        <f t="shared" si="66"/>
        <v>semináře a školení - živočišná výroba</v>
      </c>
      <c r="L224" s="51" t="s">
        <v>207</v>
      </c>
    </row>
    <row r="225" spans="1:12" x14ac:dyDescent="0.25">
      <c r="A225" s="143"/>
      <c r="B225" s="148" t="str">
        <f>CONCATENATE("01/",AktRok+1)</f>
        <v>01/2024</v>
      </c>
      <c r="C225" s="110"/>
      <c r="D225" s="97"/>
      <c r="E225" s="38" t="str">
        <f t="shared" si="64"/>
        <v/>
      </c>
      <c r="F225" s="39"/>
      <c r="G225" s="92"/>
      <c r="H225" s="47" t="str">
        <f t="shared" si="65"/>
        <v/>
      </c>
      <c r="I225" s="39"/>
      <c r="J225" s="92" t="s">
        <v>254</v>
      </c>
      <c r="K225" s="47" t="str">
        <f t="shared" si="66"/>
        <v>výsledky plemenářské práce</v>
      </c>
      <c r="L225" s="51" t="s">
        <v>207</v>
      </c>
    </row>
    <row r="226" spans="1:12" x14ac:dyDescent="0.25">
      <c r="A226" s="143"/>
      <c r="B226" s="148" t="str">
        <f>CONCATENATE("01/",AktRok+1)</f>
        <v>01/2024</v>
      </c>
      <c r="C226" s="110"/>
      <c r="D226" s="97"/>
      <c r="E226" s="38" t="str">
        <f t="shared" si="64"/>
        <v/>
      </c>
      <c r="F226" s="39"/>
      <c r="G226" s="92"/>
      <c r="H226" s="47" t="str">
        <f t="shared" si="65"/>
        <v/>
      </c>
      <c r="I226" s="39"/>
      <c r="J226" s="92" t="s">
        <v>255</v>
      </c>
      <c r="K226" s="47" t="str">
        <f t="shared" si="66"/>
        <v>výstavy a přehlídky hosp. zvířat</v>
      </c>
      <c r="L226" s="51" t="s">
        <v>207</v>
      </c>
    </row>
    <row r="227" spans="1:12" x14ac:dyDescent="0.25">
      <c r="A227" s="143"/>
      <c r="B227" s="148" t="str">
        <f>CONCATENATE("01/",AktRok+1)</f>
        <v>01/2024</v>
      </c>
      <c r="C227" s="110" t="s">
        <v>87</v>
      </c>
      <c r="D227" s="97"/>
      <c r="E227" s="38" t="str">
        <f t="shared" si="64"/>
        <v/>
      </c>
      <c r="F227" s="39"/>
      <c r="G227" s="97"/>
      <c r="H227" s="38" t="str">
        <f t="shared" si="65"/>
        <v/>
      </c>
      <c r="I227" s="39"/>
      <c r="J227" s="92" t="s">
        <v>30</v>
      </c>
      <c r="K227" s="47" t="str">
        <f t="shared" si="66"/>
        <v>spec. poradenství - rostlinná výroba</v>
      </c>
      <c r="L227" s="51" t="s">
        <v>207</v>
      </c>
    </row>
    <row r="228" spans="1:12" x14ac:dyDescent="0.25">
      <c r="A228" s="143"/>
      <c r="B228" s="148" t="str">
        <f t="shared" si="63"/>
        <v>01/2024</v>
      </c>
      <c r="C228" s="110" t="s">
        <v>87</v>
      </c>
      <c r="D228" s="97"/>
      <c r="E228" s="38" t="str">
        <f t="shared" si="64"/>
        <v/>
      </c>
      <c r="F228" s="39"/>
      <c r="G228" s="97"/>
      <c r="H228" s="38" t="str">
        <f t="shared" si="65"/>
        <v/>
      </c>
      <c r="I228" s="39"/>
      <c r="J228" s="92" t="s">
        <v>78</v>
      </c>
      <c r="K228" s="47" t="str">
        <f t="shared" si="66"/>
        <v>spec. poradenství - odrůdové zkoušky</v>
      </c>
      <c r="L228" s="51" t="s">
        <v>208</v>
      </c>
    </row>
    <row r="229" spans="1:12" x14ac:dyDescent="0.25">
      <c r="A229" s="143"/>
      <c r="B229" s="148" t="str">
        <f>CONCATENATE("01/",AktRok+1)</f>
        <v>01/2024</v>
      </c>
      <c r="C229" s="110" t="s">
        <v>87</v>
      </c>
      <c r="D229" s="97"/>
      <c r="E229" s="38" t="str">
        <f t="shared" si="64"/>
        <v/>
      </c>
      <c r="F229" s="39"/>
      <c r="G229" s="97"/>
      <c r="H229" s="38" t="str">
        <f t="shared" si="65"/>
        <v/>
      </c>
      <c r="I229" s="39"/>
      <c r="J229" s="92" t="s">
        <v>34</v>
      </c>
      <c r="K229" s="47" t="str">
        <f t="shared" si="66"/>
        <v>školní závody</v>
      </c>
      <c r="L229" s="51" t="s">
        <v>250</v>
      </c>
    </row>
    <row r="230" spans="1:12" x14ac:dyDescent="0.25">
      <c r="A230" s="143"/>
      <c r="B230" s="148" t="str">
        <f>CONCATENATE("01/",AktRok+1)</f>
        <v>01/2024</v>
      </c>
      <c r="C230" s="110" t="s">
        <v>87</v>
      </c>
      <c r="D230" s="97"/>
      <c r="E230" s="38" t="str">
        <f t="shared" si="64"/>
        <v/>
      </c>
      <c r="F230" s="39"/>
      <c r="G230" s="97"/>
      <c r="H230" s="38" t="str">
        <f t="shared" si="65"/>
        <v/>
      </c>
      <c r="I230" s="39"/>
      <c r="J230" s="123" t="s">
        <v>198</v>
      </c>
      <c r="K230" s="124" t="str">
        <f t="shared" si="66"/>
        <v>mimoprod. funkce rybníků</v>
      </c>
      <c r="L230" s="137" t="s">
        <v>218</v>
      </c>
    </row>
    <row r="231" spans="1:12" x14ac:dyDescent="0.25">
      <c r="A231" s="143"/>
      <c r="B231" s="148" t="str">
        <f t="shared" si="63"/>
        <v>01/2024</v>
      </c>
      <c r="C231" s="110" t="s">
        <v>87</v>
      </c>
      <c r="D231" s="97"/>
      <c r="E231" s="38" t="str">
        <f t="shared" si="64"/>
        <v/>
      </c>
      <c r="F231" s="39"/>
      <c r="G231" s="97"/>
      <c r="H231" s="38" t="str">
        <f t="shared" si="65"/>
        <v/>
      </c>
      <c r="I231" s="39"/>
      <c r="J231" s="92" t="s">
        <v>60</v>
      </c>
      <c r="K231" s="47" t="str">
        <f t="shared" si="66"/>
        <v>Q CZ - konzumní brambory</v>
      </c>
      <c r="L231" s="53" t="s">
        <v>202</v>
      </c>
    </row>
    <row r="232" spans="1:12" x14ac:dyDescent="0.25">
      <c r="A232" s="143"/>
      <c r="B232" s="148" t="str">
        <f t="shared" si="63"/>
        <v>01/2024</v>
      </c>
      <c r="C232" s="111" t="s">
        <v>88</v>
      </c>
      <c r="D232" s="99"/>
      <c r="E232" s="40" t="str">
        <f t="shared" si="57"/>
        <v/>
      </c>
      <c r="F232" s="41"/>
      <c r="G232" s="93" t="s">
        <v>178</v>
      </c>
      <c r="H232" s="49" t="str">
        <f t="shared" ref="H232:H234" si="67">IF(G232="","",VLOOKUP(G232,DPnazvy,3,0))</f>
        <v>potravinové banky</v>
      </c>
      <c r="I232" s="141" t="s">
        <v>216</v>
      </c>
      <c r="J232" s="93" t="s">
        <v>2</v>
      </c>
      <c r="K232" s="49" t="str">
        <f t="shared" si="52"/>
        <v>kapková závlaha</v>
      </c>
      <c r="L232" s="52" t="s">
        <v>213</v>
      </c>
    </row>
    <row r="233" spans="1:12" x14ac:dyDescent="0.25">
      <c r="A233" s="143"/>
      <c r="B233" s="148" t="str">
        <f>CONCATENATE("01/",AktRok+1)</f>
        <v>01/2024</v>
      </c>
      <c r="C233" s="112" t="s">
        <v>88</v>
      </c>
      <c r="D233" s="97"/>
      <c r="E233" s="38" t="str">
        <f>IF(D233="","",VLOOKUP(D233,DPnazvy,3,0))</f>
        <v/>
      </c>
      <c r="F233" s="39"/>
      <c r="G233" s="92"/>
      <c r="H233" s="47" t="str">
        <f t="shared" si="67"/>
        <v/>
      </c>
      <c r="I233" s="51"/>
      <c r="J233" s="92" t="s">
        <v>4</v>
      </c>
      <c r="K233" s="47" t="str">
        <f>IF(J233="","",VLOOKUP(J233,DPnazvy,3,0))</f>
        <v>restrukturalizace sadů</v>
      </c>
      <c r="L233" s="51" t="s">
        <v>213</v>
      </c>
    </row>
    <row r="234" spans="1:12" x14ac:dyDescent="0.25">
      <c r="A234" s="143"/>
      <c r="B234" s="148" t="str">
        <f>CONCATENATE("01/",AktRok+1)</f>
        <v>01/2024</v>
      </c>
      <c r="C234" s="112" t="s">
        <v>88</v>
      </c>
      <c r="D234" s="97"/>
      <c r="E234" s="38" t="str">
        <f>IF(D234="","",VLOOKUP(D234,DPnazvy,3,0))</f>
        <v/>
      </c>
      <c r="F234" s="39"/>
      <c r="G234" s="92"/>
      <c r="H234" s="47" t="str">
        <f t="shared" si="67"/>
        <v/>
      </c>
      <c r="I234" s="51"/>
      <c r="J234" s="92" t="s">
        <v>6</v>
      </c>
      <c r="K234" s="47" t="str">
        <f>IF(J234="","",VLOOKUP(J234,DPnazvy,3,0))</f>
        <v>restrukturalizace sadů EZ</v>
      </c>
      <c r="L234" s="51" t="s">
        <v>213</v>
      </c>
    </row>
    <row r="235" spans="1:12" x14ac:dyDescent="0.25">
      <c r="A235" s="143"/>
      <c r="B235" s="148" t="str">
        <f t="shared" si="63"/>
        <v>01/2024</v>
      </c>
      <c r="C235" s="128" t="s">
        <v>89</v>
      </c>
      <c r="D235" s="99"/>
      <c r="E235" s="40" t="str">
        <f t="shared" si="57"/>
        <v/>
      </c>
      <c r="F235" s="41"/>
      <c r="G235" s="93" t="s">
        <v>36</v>
      </c>
      <c r="H235" s="49" t="str">
        <f t="shared" si="58"/>
        <v>reg. přenos informací</v>
      </c>
      <c r="I235" s="141" t="s">
        <v>263</v>
      </c>
      <c r="J235" s="93"/>
      <c r="K235" s="49" t="str">
        <f t="shared" si="52"/>
        <v/>
      </c>
      <c r="L235" s="41"/>
    </row>
    <row r="236" spans="1:12" x14ac:dyDescent="0.25">
      <c r="A236" s="143"/>
      <c r="B236" s="148" t="str">
        <f t="shared" si="63"/>
        <v>01/2024</v>
      </c>
      <c r="C236" s="114" t="s">
        <v>89</v>
      </c>
      <c r="D236" s="92" t="s">
        <v>38</v>
      </c>
      <c r="E236" s="47" t="str">
        <f t="shared" si="57"/>
        <v>odborné konzultace</v>
      </c>
      <c r="F236" s="96" t="s">
        <v>221</v>
      </c>
      <c r="G236" s="92" t="s">
        <v>38</v>
      </c>
      <c r="H236" s="47" t="str">
        <f t="shared" si="58"/>
        <v>odborné konzultace</v>
      </c>
      <c r="I236" s="96" t="s">
        <v>219</v>
      </c>
      <c r="J236" s="92"/>
      <c r="K236" s="47" t="str">
        <f t="shared" si="52"/>
        <v/>
      </c>
      <c r="L236" s="39"/>
    </row>
    <row r="237" spans="1:12" x14ac:dyDescent="0.25">
      <c r="A237" s="143"/>
      <c r="B237" s="148" t="str">
        <f t="shared" si="63"/>
        <v>01/2024</v>
      </c>
      <c r="C237" s="114" t="s">
        <v>89</v>
      </c>
      <c r="D237" s="92" t="s">
        <v>46</v>
      </c>
      <c r="E237" s="47" t="str">
        <f t="shared" si="57"/>
        <v>evr. integrace nevládních org.</v>
      </c>
      <c r="F237" s="96" t="s">
        <v>222</v>
      </c>
      <c r="G237" s="92" t="s">
        <v>46</v>
      </c>
      <c r="H237" s="47" t="str">
        <f t="shared" si="58"/>
        <v>evr. integrace nevládních org.</v>
      </c>
      <c r="I237" s="96" t="s">
        <v>220</v>
      </c>
      <c r="J237" s="92"/>
      <c r="K237" s="47" t="str">
        <f t="shared" si="52"/>
        <v/>
      </c>
      <c r="L237" s="39"/>
    </row>
    <row r="238" spans="1:12" x14ac:dyDescent="0.25">
      <c r="A238" s="143"/>
      <c r="B238" s="148" t="str">
        <f t="shared" si="63"/>
        <v>01/2024</v>
      </c>
      <c r="C238" s="114" t="s">
        <v>89</v>
      </c>
      <c r="D238" s="92" t="s">
        <v>48</v>
      </c>
      <c r="E238" s="47" t="str">
        <f t="shared" si="57"/>
        <v>č. technol. platforma - potraviny</v>
      </c>
      <c r="F238" s="96" t="s">
        <v>222</v>
      </c>
      <c r="G238" s="92" t="s">
        <v>48</v>
      </c>
      <c r="H238" s="47" t="str">
        <f t="shared" si="58"/>
        <v>č. technol. platforma - potraviny</v>
      </c>
      <c r="I238" s="96" t="s">
        <v>220</v>
      </c>
      <c r="J238" s="92"/>
      <c r="K238" s="47" t="str">
        <f t="shared" si="52"/>
        <v/>
      </c>
      <c r="L238" s="39"/>
    </row>
    <row r="239" spans="1:12" x14ac:dyDescent="0.25">
      <c r="A239" s="143"/>
      <c r="B239" s="148" t="str">
        <f t="shared" si="63"/>
        <v>01/2024</v>
      </c>
      <c r="C239" s="114" t="s">
        <v>89</v>
      </c>
      <c r="D239" s="92" t="s">
        <v>106</v>
      </c>
      <c r="E239" s="47" t="str">
        <f t="shared" si="57"/>
        <v>č. technol. platforma - EZ</v>
      </c>
      <c r="F239" s="96" t="s">
        <v>221</v>
      </c>
      <c r="G239" s="92" t="s">
        <v>106</v>
      </c>
      <c r="H239" s="47" t="str">
        <f t="shared" si="58"/>
        <v>č. technol. platforma - EZ</v>
      </c>
      <c r="I239" s="96" t="s">
        <v>219</v>
      </c>
      <c r="J239" s="92"/>
      <c r="K239" s="47" t="str">
        <f t="shared" si="52"/>
        <v/>
      </c>
      <c r="L239" s="39"/>
    </row>
    <row r="240" spans="1:12" x14ac:dyDescent="0.25">
      <c r="A240" s="143"/>
      <c r="B240" s="148" t="str">
        <f t="shared" si="63"/>
        <v>01/2024</v>
      </c>
      <c r="C240" s="114" t="s">
        <v>89</v>
      </c>
      <c r="D240" s="92" t="s">
        <v>107</v>
      </c>
      <c r="E240" s="47" t="str">
        <f t="shared" si="57"/>
        <v>č. technol. platforma - rostliny pro budouc.</v>
      </c>
      <c r="F240" s="96" t="s">
        <v>222</v>
      </c>
      <c r="G240" s="92" t="s">
        <v>107</v>
      </c>
      <c r="H240" s="47" t="str">
        <f t="shared" ref="H240:H243" si="68">IF(G240="","",VLOOKUP(G240,DPnazvy,3,0))</f>
        <v>č. technol. platforma - rostliny pro budouc.</v>
      </c>
      <c r="I240" s="96" t="s">
        <v>220</v>
      </c>
      <c r="J240" s="92"/>
      <c r="K240" s="47" t="str">
        <f t="shared" si="52"/>
        <v/>
      </c>
      <c r="L240" s="39"/>
    </row>
    <row r="241" spans="1:12" ht="15.75" thickBot="1" x14ac:dyDescent="0.3">
      <c r="A241" s="144"/>
      <c r="B241" s="149" t="str">
        <f t="shared" si="63"/>
        <v>01/2024</v>
      </c>
      <c r="C241" s="115" t="s">
        <v>89</v>
      </c>
      <c r="D241" s="101" t="s">
        <v>108</v>
      </c>
      <c r="E241" s="44" t="str">
        <f t="shared" si="57"/>
        <v>č. technol. platforma - zemědělství</v>
      </c>
      <c r="F241" s="126" t="s">
        <v>221</v>
      </c>
      <c r="G241" s="95" t="s">
        <v>108</v>
      </c>
      <c r="H241" s="55" t="str">
        <f t="shared" si="68"/>
        <v>č. technol. platforma - zemědělství</v>
      </c>
      <c r="I241" s="127" t="s">
        <v>219</v>
      </c>
      <c r="J241" s="95"/>
      <c r="K241" s="55" t="str">
        <f t="shared" si="52"/>
        <v/>
      </c>
      <c r="L241" s="45"/>
    </row>
    <row r="242" spans="1:12" ht="15.75" thickBot="1" x14ac:dyDescent="0.3">
      <c r="A242" s="142" t="str">
        <f>CONCATENATE("únor ", AktRok+1-2000)</f>
        <v>únor 24</v>
      </c>
      <c r="B242" s="146" t="str">
        <f>CONCATENATE("02/",AktRok+1)</f>
        <v>02/2024</v>
      </c>
      <c r="C242" s="138" t="s">
        <v>88</v>
      </c>
      <c r="D242" s="98"/>
      <c r="E242" s="36" t="str">
        <f t="shared" ref="E242:E243" si="69">IF(D242="","",VLOOKUP(D242,DPnazvy,3,0))</f>
        <v/>
      </c>
      <c r="F242" s="37"/>
      <c r="G242" s="91" t="s">
        <v>178</v>
      </c>
      <c r="H242" s="46" t="str">
        <f t="shared" si="68"/>
        <v>potravinové banky</v>
      </c>
      <c r="I242" s="139" t="s">
        <v>216</v>
      </c>
      <c r="J242" s="85"/>
      <c r="K242" s="67"/>
      <c r="L242" s="68"/>
    </row>
    <row r="243" spans="1:12" ht="15.75" thickBot="1" x14ac:dyDescent="0.3">
      <c r="A243" s="142" t="str">
        <f>CONCATENATE("březen ", AktRok+1-2000)</f>
        <v>březen 24</v>
      </c>
      <c r="B243" s="146" t="str">
        <f>CONCATENATE("03/",AktRok+1)</f>
        <v>03/2024</v>
      </c>
      <c r="C243" s="138" t="s">
        <v>88</v>
      </c>
      <c r="D243" s="98"/>
      <c r="E243" s="36" t="str">
        <f t="shared" si="69"/>
        <v/>
      </c>
      <c r="F243" s="37"/>
      <c r="G243" s="91" t="s">
        <v>178</v>
      </c>
      <c r="H243" s="46" t="str">
        <f t="shared" si="68"/>
        <v>potravinové banky</v>
      </c>
      <c r="I243" s="139" t="s">
        <v>216</v>
      </c>
      <c r="J243" s="86"/>
      <c r="K243" s="69"/>
      <c r="L243" s="75" t="str">
        <f>CONCATENATE("dále viz termíny dle Zásad pro rok ",AktRok+1,"    ")</f>
        <v xml:space="preserve">dále viz termíny dle Zásad pro rok 2024    </v>
      </c>
    </row>
    <row r="244" spans="1:12" ht="15.75" thickBot="1" x14ac:dyDescent="0.3">
      <c r="A244" s="145" t="str">
        <f>CONCATENATE("květen ", AktRok+1-2000)</f>
        <v>květen 24</v>
      </c>
      <c r="B244" s="150" t="str">
        <f>CONCATENATE("05/",AktRok+1)</f>
        <v>05/2024</v>
      </c>
      <c r="C244" s="116" t="s">
        <v>87</v>
      </c>
      <c r="D244" s="102"/>
      <c r="E244" s="72" t="str">
        <f>IF(D244="","",VLOOKUP(D244,DPnazvy,3,0))</f>
        <v/>
      </c>
      <c r="F244" s="103"/>
      <c r="G244" s="106" t="s">
        <v>60</v>
      </c>
      <c r="H244" s="73" t="str">
        <f>IF(G244="","",VLOOKUP(G244,DPnazvy,3,0))</f>
        <v>Q CZ - konzumní brambory</v>
      </c>
      <c r="I244" s="84" t="s">
        <v>203</v>
      </c>
      <c r="J244" s="87"/>
      <c r="K244" s="70"/>
      <c r="L244" s="71"/>
    </row>
    <row r="245" spans="1:12" s="21" customFormat="1" ht="6.75" x14ac:dyDescent="0.15">
      <c r="D245" s="57"/>
      <c r="E245" s="58"/>
      <c r="F245" s="57"/>
      <c r="G245" s="57"/>
      <c r="H245" s="58"/>
      <c r="I245" s="57"/>
      <c r="J245" s="57"/>
      <c r="K245" s="58"/>
      <c r="L245" s="57"/>
    </row>
    <row r="246" spans="1:12" x14ac:dyDescent="0.25">
      <c r="A246" s="64" t="s">
        <v>165</v>
      </c>
      <c r="B246" s="65"/>
      <c r="C246" s="65" t="s">
        <v>166</v>
      </c>
    </row>
  </sheetData>
  <sheetProtection formatCells="0" sort="0" autoFilter="0"/>
  <autoFilter ref="B8:L244" xr:uid="{00000000-0009-0000-0000-000000000000}"/>
  <hyperlinks>
    <hyperlink ref="I2" r:id="rId1" xr:uid="{00000000-0004-0000-0000-000000000000}"/>
  </hyperlinks>
  <printOptions horizontalCentered="1"/>
  <pageMargins left="0.39370078740157483" right="0.39370078740157483" top="0.59055118110236227" bottom="0.47244094488188981" header="0.31496062992125984" footer="0.31496062992125984"/>
  <pageSetup paperSize="9" fitToHeight="0" orientation="landscape" verticalDpi="0" r:id="rId2"/>
  <rowBreaks count="8" manualBreakCount="8">
    <brk id="28" max="16383" man="1"/>
    <brk id="49" max="16383" man="1"/>
    <brk id="71" max="16383" man="1"/>
    <brk id="102" max="16383" man="1"/>
    <brk id="134" max="16383" man="1"/>
    <brk id="166" max="16383" man="1"/>
    <brk id="190" max="16383" man="1"/>
    <brk id="220" max="16383" man="1"/>
  </row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7030A0"/>
    <pageSetUpPr fitToPage="1"/>
  </sheetPr>
  <dimension ref="A1:D67"/>
  <sheetViews>
    <sheetView showGridLines="0" workbookViewId="0">
      <pane ySplit="6" topLeftCell="A7" activePane="bottomLeft" state="frozen"/>
      <selection pane="bottomLeft" activeCell="A5" sqref="A5"/>
    </sheetView>
  </sheetViews>
  <sheetFormatPr defaultRowHeight="15" outlineLevelCol="1" x14ac:dyDescent="0.25"/>
  <cols>
    <col min="1" max="1" width="10.7109375" style="1" bestFit="1" customWidth="1"/>
    <col min="2" max="2" width="75.28515625" style="12" bestFit="1" customWidth="1"/>
    <col min="3" max="3" width="29.42578125" style="1" hidden="1" customWidth="1" outlineLevel="1"/>
    <col min="4" max="4" width="2.85546875" style="1" customWidth="1" collapsed="1"/>
    <col min="5" max="16384" width="9.140625" style="1"/>
  </cols>
  <sheetData>
    <row r="1" spans="1:3" s="14" customFormat="1" ht="12.75" x14ac:dyDescent="0.25">
      <c r="A1" s="24" t="s">
        <v>161</v>
      </c>
      <c r="B1" s="10"/>
    </row>
    <row r="2" spans="1:3" s="14" customFormat="1" ht="12.75" x14ac:dyDescent="0.25">
      <c r="A2" s="16" t="s">
        <v>87</v>
      </c>
      <c r="B2" s="25" t="s">
        <v>84</v>
      </c>
    </row>
    <row r="3" spans="1:3" s="14" customFormat="1" ht="12.75" x14ac:dyDescent="0.25">
      <c r="A3" s="17" t="s">
        <v>88</v>
      </c>
      <c r="B3" s="25" t="s">
        <v>85</v>
      </c>
    </row>
    <row r="4" spans="1:3" s="14" customFormat="1" ht="12.75" x14ac:dyDescent="0.25">
      <c r="A4" s="15" t="s">
        <v>89</v>
      </c>
      <c r="B4" s="25" t="s">
        <v>86</v>
      </c>
    </row>
    <row r="5" spans="1:3" s="9" customFormat="1" ht="6.75" x14ac:dyDescent="0.25">
      <c r="B5" s="11"/>
    </row>
    <row r="6" spans="1:3" x14ac:dyDescent="0.25">
      <c r="A6" s="2" t="s">
        <v>79</v>
      </c>
      <c r="B6" s="13" t="s">
        <v>80</v>
      </c>
      <c r="C6" s="13" t="s">
        <v>133</v>
      </c>
    </row>
    <row r="7" spans="1:3" x14ac:dyDescent="0.25">
      <c r="A7" s="3" t="s">
        <v>0</v>
      </c>
      <c r="B7" s="4" t="s">
        <v>1</v>
      </c>
      <c r="C7" s="4" t="s">
        <v>115</v>
      </c>
    </row>
    <row r="8" spans="1:3" x14ac:dyDescent="0.25">
      <c r="A8" s="5" t="s">
        <v>2</v>
      </c>
      <c r="B8" s="4" t="s">
        <v>3</v>
      </c>
      <c r="C8" s="4" t="s">
        <v>116</v>
      </c>
    </row>
    <row r="9" spans="1:3" x14ac:dyDescent="0.25">
      <c r="A9" s="5" t="s">
        <v>4</v>
      </c>
      <c r="B9" s="4" t="s">
        <v>5</v>
      </c>
      <c r="C9" s="4" t="s">
        <v>117</v>
      </c>
    </row>
    <row r="10" spans="1:3" x14ac:dyDescent="0.25">
      <c r="A10" s="5" t="s">
        <v>6</v>
      </c>
      <c r="B10" s="4" t="s">
        <v>7</v>
      </c>
      <c r="C10" s="4" t="s">
        <v>118</v>
      </c>
    </row>
    <row r="11" spans="1:3" x14ac:dyDescent="0.25">
      <c r="A11" s="6" t="s">
        <v>8</v>
      </c>
      <c r="B11" s="7" t="s">
        <v>9</v>
      </c>
      <c r="C11" s="7" t="s">
        <v>119</v>
      </c>
    </row>
    <row r="12" spans="1:3" x14ac:dyDescent="0.25">
      <c r="A12" s="8" t="s">
        <v>10</v>
      </c>
      <c r="B12" s="4" t="s">
        <v>11</v>
      </c>
      <c r="C12" s="4" t="s">
        <v>120</v>
      </c>
    </row>
    <row r="13" spans="1:3" ht="38.25" x14ac:dyDescent="0.25">
      <c r="A13" s="3" t="s">
        <v>12</v>
      </c>
      <c r="B13" s="4" t="s">
        <v>13</v>
      </c>
      <c r="C13" s="4" t="s">
        <v>134</v>
      </c>
    </row>
    <row r="14" spans="1:3" x14ac:dyDescent="0.25">
      <c r="A14" s="8" t="s">
        <v>14</v>
      </c>
      <c r="B14" s="4" t="s">
        <v>15</v>
      </c>
      <c r="C14" s="4" t="s">
        <v>121</v>
      </c>
    </row>
    <row r="15" spans="1:3" x14ac:dyDescent="0.25">
      <c r="A15" s="8" t="s">
        <v>16</v>
      </c>
      <c r="B15" s="4" t="s">
        <v>17</v>
      </c>
      <c r="C15" s="4" t="s">
        <v>122</v>
      </c>
    </row>
    <row r="16" spans="1:3" x14ac:dyDescent="0.25">
      <c r="A16" s="8" t="s">
        <v>18</v>
      </c>
      <c r="B16" s="4" t="s">
        <v>19</v>
      </c>
      <c r="C16" s="4" t="s">
        <v>123</v>
      </c>
    </row>
    <row r="17" spans="1:3" x14ac:dyDescent="0.25">
      <c r="A17" s="8" t="s">
        <v>20</v>
      </c>
      <c r="B17" s="4" t="s">
        <v>21</v>
      </c>
      <c r="C17" s="4" t="s">
        <v>124</v>
      </c>
    </row>
    <row r="18" spans="1:3" ht="25.5" x14ac:dyDescent="0.25">
      <c r="A18" s="8" t="s">
        <v>22</v>
      </c>
      <c r="B18" s="4" t="s">
        <v>193</v>
      </c>
      <c r="C18" s="4" t="s">
        <v>194</v>
      </c>
    </row>
    <row r="19" spans="1:3" hidden="1" x14ac:dyDescent="0.25">
      <c r="A19" s="8" t="s">
        <v>23</v>
      </c>
      <c r="B19" s="125" t="s">
        <v>24</v>
      </c>
      <c r="C19" s="4" t="s">
        <v>125</v>
      </c>
    </row>
    <row r="20" spans="1:3" x14ac:dyDescent="0.25">
      <c r="A20" s="8" t="s">
        <v>195</v>
      </c>
      <c r="B20" s="4" t="s">
        <v>197</v>
      </c>
      <c r="C20" s="4" t="s">
        <v>196</v>
      </c>
    </row>
    <row r="21" spans="1:3" x14ac:dyDescent="0.25">
      <c r="A21" s="8" t="s">
        <v>25</v>
      </c>
      <c r="B21" s="4" t="s">
        <v>26</v>
      </c>
      <c r="C21" s="4" t="s">
        <v>126</v>
      </c>
    </row>
    <row r="22" spans="1:3" x14ac:dyDescent="0.25">
      <c r="A22" s="8" t="s">
        <v>27</v>
      </c>
      <c r="B22" s="4" t="s">
        <v>28</v>
      </c>
      <c r="C22" s="4" t="s">
        <v>127</v>
      </c>
    </row>
    <row r="23" spans="1:3" x14ac:dyDescent="0.25">
      <c r="A23" s="8" t="s">
        <v>103</v>
      </c>
      <c r="B23" s="4" t="s">
        <v>29</v>
      </c>
      <c r="C23" s="4" t="s">
        <v>128</v>
      </c>
    </row>
    <row r="24" spans="1:3" x14ac:dyDescent="0.25">
      <c r="A24" s="8" t="s">
        <v>253</v>
      </c>
      <c r="B24" s="4" t="s">
        <v>256</v>
      </c>
      <c r="C24" s="4" t="s">
        <v>257</v>
      </c>
    </row>
    <row r="25" spans="1:3" x14ac:dyDescent="0.25">
      <c r="A25" s="8" t="s">
        <v>254</v>
      </c>
      <c r="B25" s="4" t="s">
        <v>258</v>
      </c>
      <c r="C25" s="4" t="s">
        <v>261</v>
      </c>
    </row>
    <row r="26" spans="1:3" x14ac:dyDescent="0.25">
      <c r="A26" s="8" t="s">
        <v>255</v>
      </c>
      <c r="B26" s="4" t="s">
        <v>259</v>
      </c>
      <c r="C26" s="4" t="s">
        <v>260</v>
      </c>
    </row>
    <row r="27" spans="1:3" x14ac:dyDescent="0.25">
      <c r="A27" s="8" t="s">
        <v>30</v>
      </c>
      <c r="B27" s="4" t="s">
        <v>31</v>
      </c>
      <c r="C27" s="4" t="s">
        <v>129</v>
      </c>
    </row>
    <row r="28" spans="1:3" x14ac:dyDescent="0.25">
      <c r="A28" s="8" t="s">
        <v>78</v>
      </c>
      <c r="B28" s="4" t="s">
        <v>69</v>
      </c>
      <c r="C28" s="4" t="s">
        <v>130</v>
      </c>
    </row>
    <row r="29" spans="1:3" x14ac:dyDescent="0.25">
      <c r="A29" s="3" t="s">
        <v>32</v>
      </c>
      <c r="B29" s="4" t="s">
        <v>33</v>
      </c>
      <c r="C29" s="4" t="s">
        <v>131</v>
      </c>
    </row>
    <row r="30" spans="1:3" x14ac:dyDescent="0.25">
      <c r="A30" s="8" t="s">
        <v>34</v>
      </c>
      <c r="B30" s="4" t="s">
        <v>35</v>
      </c>
      <c r="C30" s="4" t="s">
        <v>132</v>
      </c>
    </row>
    <row r="31" spans="1:3" x14ac:dyDescent="0.25">
      <c r="A31" s="3" t="s">
        <v>36</v>
      </c>
      <c r="B31" s="4" t="s">
        <v>37</v>
      </c>
      <c r="C31" s="4" t="s">
        <v>135</v>
      </c>
    </row>
    <row r="32" spans="1:3" x14ac:dyDescent="0.25">
      <c r="A32" s="3" t="s">
        <v>38</v>
      </c>
      <c r="B32" s="4" t="s">
        <v>39</v>
      </c>
      <c r="C32" s="4" t="s">
        <v>136</v>
      </c>
    </row>
    <row r="33" spans="1:3" x14ac:dyDescent="0.25">
      <c r="A33" s="3" t="s">
        <v>77</v>
      </c>
      <c r="B33" s="4" t="s">
        <v>40</v>
      </c>
      <c r="C33" s="4" t="s">
        <v>137</v>
      </c>
    </row>
    <row r="34" spans="1:3" x14ac:dyDescent="0.25">
      <c r="A34" s="5" t="s">
        <v>41</v>
      </c>
      <c r="B34" s="4" t="s">
        <v>42</v>
      </c>
      <c r="C34" s="4" t="s">
        <v>138</v>
      </c>
    </row>
    <row r="35" spans="1:3" x14ac:dyDescent="0.25">
      <c r="A35" s="5" t="s">
        <v>43</v>
      </c>
      <c r="B35" s="4" t="s">
        <v>70</v>
      </c>
      <c r="C35" s="4" t="s">
        <v>139</v>
      </c>
    </row>
    <row r="36" spans="1:3" x14ac:dyDescent="0.25">
      <c r="A36" s="3" t="s">
        <v>44</v>
      </c>
      <c r="B36" s="4" t="s">
        <v>45</v>
      </c>
      <c r="C36" s="4" t="s">
        <v>140</v>
      </c>
    </row>
    <row r="37" spans="1:3" x14ac:dyDescent="0.25">
      <c r="A37" s="3" t="s">
        <v>46</v>
      </c>
      <c r="B37" s="4" t="s">
        <v>47</v>
      </c>
      <c r="C37" s="4" t="s">
        <v>141</v>
      </c>
    </row>
    <row r="38" spans="1:3" x14ac:dyDescent="0.25">
      <c r="A38" s="3" t="s">
        <v>48</v>
      </c>
      <c r="B38" s="4" t="s">
        <v>71</v>
      </c>
      <c r="C38" s="4" t="s">
        <v>142</v>
      </c>
    </row>
    <row r="39" spans="1:3" x14ac:dyDescent="0.25">
      <c r="A39" s="3" t="s">
        <v>106</v>
      </c>
      <c r="B39" s="4" t="s">
        <v>72</v>
      </c>
      <c r="C39" s="4" t="s">
        <v>143</v>
      </c>
    </row>
    <row r="40" spans="1:3" x14ac:dyDescent="0.25">
      <c r="A40" s="3" t="s">
        <v>107</v>
      </c>
      <c r="B40" s="4" t="s">
        <v>49</v>
      </c>
      <c r="C40" s="4" t="s">
        <v>144</v>
      </c>
    </row>
    <row r="41" spans="1:3" x14ac:dyDescent="0.25">
      <c r="A41" s="3" t="s">
        <v>108</v>
      </c>
      <c r="B41" s="4" t="s">
        <v>73</v>
      </c>
      <c r="C41" s="4" t="s">
        <v>145</v>
      </c>
    </row>
    <row r="42" spans="1:3" x14ac:dyDescent="0.25">
      <c r="A42" s="5" t="s">
        <v>104</v>
      </c>
      <c r="B42" s="4" t="s">
        <v>50</v>
      </c>
      <c r="C42" s="4" t="s">
        <v>146</v>
      </c>
    </row>
    <row r="43" spans="1:3" x14ac:dyDescent="0.25">
      <c r="A43" s="8" t="s">
        <v>198</v>
      </c>
      <c r="B43" s="4" t="s">
        <v>51</v>
      </c>
      <c r="C43" s="4" t="s">
        <v>147</v>
      </c>
    </row>
    <row r="44" spans="1:3" x14ac:dyDescent="0.25">
      <c r="A44" s="8" t="s">
        <v>81</v>
      </c>
      <c r="B44" s="4" t="s">
        <v>51</v>
      </c>
      <c r="C44" s="4" t="s">
        <v>147</v>
      </c>
    </row>
    <row r="45" spans="1:3" x14ac:dyDescent="0.25">
      <c r="A45" s="8" t="s">
        <v>74</v>
      </c>
      <c r="B45" s="4" t="s">
        <v>75</v>
      </c>
      <c r="C45" s="4" t="s">
        <v>148</v>
      </c>
    </row>
    <row r="46" spans="1:3" x14ac:dyDescent="0.25">
      <c r="A46" s="8" t="s">
        <v>177</v>
      </c>
      <c r="B46" s="4" t="s">
        <v>53</v>
      </c>
      <c r="C46" s="4" t="s">
        <v>149</v>
      </c>
    </row>
    <row r="47" spans="1:3" x14ac:dyDescent="0.25">
      <c r="A47" s="8" t="s">
        <v>52</v>
      </c>
      <c r="B47" s="4" t="s">
        <v>53</v>
      </c>
      <c r="C47" s="4" t="s">
        <v>149</v>
      </c>
    </row>
    <row r="48" spans="1:3" x14ac:dyDescent="0.25">
      <c r="A48" s="8" t="s">
        <v>54</v>
      </c>
      <c r="B48" s="4" t="s">
        <v>55</v>
      </c>
      <c r="C48" s="4" t="s">
        <v>150</v>
      </c>
    </row>
    <row r="49" spans="1:3" x14ac:dyDescent="0.25">
      <c r="A49" s="5" t="s">
        <v>178</v>
      </c>
      <c r="B49" s="4" t="s">
        <v>179</v>
      </c>
      <c r="C49" s="4" t="s">
        <v>180</v>
      </c>
    </row>
    <row r="50" spans="1:3" x14ac:dyDescent="0.25">
      <c r="A50" s="5" t="s">
        <v>167</v>
      </c>
      <c r="B50" s="4" t="s">
        <v>169</v>
      </c>
      <c r="C50" s="4" t="s">
        <v>171</v>
      </c>
    </row>
    <row r="51" spans="1:3" ht="25.5" x14ac:dyDescent="0.25">
      <c r="A51" s="5" t="s">
        <v>168</v>
      </c>
      <c r="B51" s="4" t="s">
        <v>170</v>
      </c>
      <c r="C51" s="4" t="s">
        <v>172</v>
      </c>
    </row>
    <row r="52" spans="1:3" hidden="1" x14ac:dyDescent="0.25">
      <c r="A52" s="8" t="s">
        <v>109</v>
      </c>
      <c r="B52" s="125" t="s">
        <v>56</v>
      </c>
      <c r="C52" s="4" t="s">
        <v>151</v>
      </c>
    </row>
    <row r="53" spans="1:3" hidden="1" x14ac:dyDescent="0.25">
      <c r="A53" s="8" t="s">
        <v>182</v>
      </c>
      <c r="B53" s="125" t="s">
        <v>56</v>
      </c>
      <c r="C53" s="4" t="s">
        <v>186</v>
      </c>
    </row>
    <row r="54" spans="1:3" hidden="1" x14ac:dyDescent="0.25">
      <c r="A54" s="8" t="s">
        <v>183</v>
      </c>
      <c r="B54" s="125" t="s">
        <v>187</v>
      </c>
      <c r="C54" s="4" t="s">
        <v>185</v>
      </c>
    </row>
    <row r="55" spans="1:3" hidden="1" x14ac:dyDescent="0.25">
      <c r="A55" s="3" t="s">
        <v>181</v>
      </c>
      <c r="B55" s="125" t="s">
        <v>184</v>
      </c>
      <c r="C55" s="4" t="s">
        <v>189</v>
      </c>
    </row>
    <row r="56" spans="1:3" hidden="1" x14ac:dyDescent="0.25">
      <c r="A56" s="8" t="s">
        <v>57</v>
      </c>
      <c r="B56" s="125" t="s">
        <v>58</v>
      </c>
      <c r="C56" s="4" t="s">
        <v>152</v>
      </c>
    </row>
    <row r="57" spans="1:3" hidden="1" x14ac:dyDescent="0.25">
      <c r="A57" s="3" t="s">
        <v>59</v>
      </c>
      <c r="B57" s="125" t="s">
        <v>76</v>
      </c>
      <c r="C57" s="4" t="s">
        <v>188</v>
      </c>
    </row>
    <row r="58" spans="1:3" x14ac:dyDescent="0.25">
      <c r="A58" s="8" t="s">
        <v>60</v>
      </c>
      <c r="B58" s="4" t="s">
        <v>61</v>
      </c>
      <c r="C58" s="4" t="s">
        <v>153</v>
      </c>
    </row>
    <row r="59" spans="1:3" x14ac:dyDescent="0.25">
      <c r="A59" s="8" t="s">
        <v>111</v>
      </c>
      <c r="B59" s="4" t="s">
        <v>62</v>
      </c>
      <c r="C59" s="4" t="s">
        <v>154</v>
      </c>
    </row>
    <row r="60" spans="1:3" x14ac:dyDescent="0.25">
      <c r="A60" s="8" t="s">
        <v>110</v>
      </c>
      <c r="B60" s="4" t="s">
        <v>63</v>
      </c>
      <c r="C60" s="4" t="s">
        <v>155</v>
      </c>
    </row>
    <row r="61" spans="1:3" x14ac:dyDescent="0.25">
      <c r="A61" s="8" t="s">
        <v>112</v>
      </c>
      <c r="B61" s="4" t="s">
        <v>64</v>
      </c>
      <c r="C61" s="4" t="s">
        <v>156</v>
      </c>
    </row>
    <row r="62" spans="1:3" x14ac:dyDescent="0.25">
      <c r="A62" s="8" t="s">
        <v>113</v>
      </c>
      <c r="B62" s="4" t="s">
        <v>65</v>
      </c>
      <c r="C62" s="4" t="s">
        <v>157</v>
      </c>
    </row>
    <row r="63" spans="1:3" x14ac:dyDescent="0.25">
      <c r="A63" s="8" t="s">
        <v>66</v>
      </c>
      <c r="B63" s="4" t="s">
        <v>67</v>
      </c>
      <c r="C63" s="4" t="s">
        <v>158</v>
      </c>
    </row>
    <row r="64" spans="1:3" x14ac:dyDescent="0.25">
      <c r="A64" s="3" t="s">
        <v>105</v>
      </c>
      <c r="B64" s="4" t="s">
        <v>68</v>
      </c>
      <c r="C64" s="4" t="s">
        <v>159</v>
      </c>
    </row>
    <row r="65" spans="2:2" s="9" customFormat="1" ht="6.75" x14ac:dyDescent="0.25">
      <c r="B65" s="11"/>
    </row>
    <row r="66" spans="2:2" s="14" customFormat="1" ht="12.75" x14ac:dyDescent="0.25">
      <c r="B66" s="18" t="s">
        <v>82</v>
      </c>
    </row>
    <row r="67" spans="2:2" s="14" customFormat="1" ht="12.75" x14ac:dyDescent="0.25">
      <c r="B67" s="19" t="s">
        <v>83</v>
      </c>
    </row>
  </sheetData>
  <sheetProtection autoFilter="0"/>
  <autoFilter ref="A6:A64" xr:uid="{00000000-0009-0000-0000-000001000000}"/>
  <hyperlinks>
    <hyperlink ref="B67" r:id="rId1" xr:uid="{00000000-0004-0000-0100-000000000000}"/>
  </hyperlinks>
  <pageMargins left="0.7" right="0.43" top="0.31" bottom="0.25" header="0.17" footer="0.17"/>
  <pageSetup paperSize="9" scale="9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termíny 2023</vt:lpstr>
      <vt:lpstr>DP názvy</vt:lpstr>
      <vt:lpstr>AktRok</vt:lpstr>
      <vt:lpstr>DPnazvy</vt:lpstr>
      <vt:lpstr>'termíny 2023'!Názvy_tisku</vt:lpstr>
    </vt:vector>
  </TitlesOfParts>
  <Company>SZIF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Viktorin Jiří Ing.</dc:creator>
  <cp:lastModifiedBy>Viktorin Jiří Ing.</cp:lastModifiedBy>
  <cp:lastPrinted>2023-06-26T10:43:19Z</cp:lastPrinted>
  <dcterms:created xsi:type="dcterms:W3CDTF">2021-09-21T08:55:06Z</dcterms:created>
  <dcterms:modified xsi:type="dcterms:W3CDTF">2023-08-15T06:35:04Z</dcterms:modified>
</cp:coreProperties>
</file>